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90" yWindow="2160" windowWidth="10785" windowHeight="8415" tabRatio="504"/>
  </bookViews>
  <sheets>
    <sheet name="ПМПРТ2016-2020" sheetId="7" r:id="rId1"/>
  </sheets>
  <externalReferences>
    <externalReference r:id="rId2"/>
  </externalReferences>
  <definedNames>
    <definedName name="_xlnm._FilterDatabase" localSheetId="0" hidden="1">'ПМПРТ2016-2020'!$A$15:$W$475</definedName>
    <definedName name="_xlnm.Print_Titles" localSheetId="0">'ПМПРТ2016-2020'!$11:$15</definedName>
    <definedName name="коэф">[1]Лист1!$A$1:$A$3</definedName>
    <definedName name="_xlnm.Print_Area" localSheetId="0">'ПМПРТ2016-2020'!$A$1:$W$491</definedName>
  </definedNames>
  <calcPr calcId="145621"/>
</workbook>
</file>

<file path=xl/calcChain.xml><?xml version="1.0" encoding="utf-8"?>
<calcChain xmlns="http://schemas.openxmlformats.org/spreadsheetml/2006/main">
  <c r="P254" i="7" l="1"/>
  <c r="P489" i="7"/>
  <c r="P378" i="7"/>
  <c r="P418" i="7"/>
  <c r="P451" i="7"/>
  <c r="P456" i="7"/>
  <c r="S378" i="7" l="1"/>
  <c r="Q378" i="7"/>
  <c r="R378" i="7"/>
  <c r="T378" i="7"/>
  <c r="U378" i="7"/>
  <c r="P379" i="7"/>
  <c r="Q379" i="7"/>
  <c r="R379" i="7"/>
  <c r="S379" i="7"/>
  <c r="T379" i="7"/>
  <c r="U379" i="7"/>
  <c r="Q376" i="7"/>
  <c r="R376" i="7"/>
  <c r="S376" i="7"/>
  <c r="T376" i="7"/>
  <c r="U376" i="7"/>
  <c r="U297" i="7"/>
  <c r="U349" i="7"/>
  <c r="U348" i="7"/>
  <c r="U347" i="7"/>
  <c r="U346" i="7"/>
  <c r="U345" i="7"/>
  <c r="U363" i="7"/>
  <c r="U359" i="7"/>
  <c r="U334" i="7"/>
  <c r="U333" i="7"/>
  <c r="U332" i="7"/>
  <c r="U331" i="7"/>
  <c r="U330" i="7"/>
  <c r="U324" i="7"/>
  <c r="U323" i="7"/>
  <c r="U293" i="7"/>
  <c r="U292" i="7"/>
  <c r="U291" i="7"/>
  <c r="U290" i="7"/>
  <c r="U289" i="7"/>
  <c r="U288" i="7"/>
  <c r="U287" i="7"/>
  <c r="U286" i="7"/>
  <c r="U284" i="7" l="1"/>
  <c r="U283" i="7"/>
  <c r="U281" i="7"/>
  <c r="U280" i="7"/>
  <c r="U279" i="7"/>
  <c r="P214" i="7" l="1"/>
  <c r="P215" i="7"/>
  <c r="U210" i="7"/>
  <c r="U208" i="7"/>
  <c r="U214" i="7" l="1"/>
  <c r="Q110" i="7"/>
  <c r="R110" i="7"/>
  <c r="S110" i="7"/>
  <c r="T110" i="7"/>
  <c r="P110" i="7"/>
  <c r="Q45" i="7"/>
  <c r="R45" i="7"/>
  <c r="S45" i="7"/>
  <c r="T45" i="7"/>
  <c r="P45" i="7"/>
  <c r="U375" i="7" l="1"/>
  <c r="U371" i="7"/>
  <c r="U370" i="7"/>
  <c r="U369" i="7"/>
  <c r="U364" i="7"/>
  <c r="U365" i="7"/>
  <c r="U366" i="7"/>
  <c r="U367" i="7"/>
  <c r="U368" i="7"/>
  <c r="U360" i="7"/>
  <c r="U361" i="7"/>
  <c r="U362" i="7"/>
  <c r="U355" i="7"/>
  <c r="U356" i="7"/>
  <c r="U357" i="7"/>
  <c r="U358" i="7"/>
  <c r="U354" i="7"/>
  <c r="U353" i="7"/>
  <c r="U352" i="7"/>
  <c r="U351" i="7"/>
  <c r="U350" i="7"/>
  <c r="U329" i="7"/>
  <c r="U328" i="7"/>
  <c r="U327" i="7"/>
  <c r="U326" i="7"/>
  <c r="U325" i="7"/>
  <c r="U322" i="7" l="1"/>
  <c r="U321" i="7"/>
  <c r="U320" i="7"/>
  <c r="U319" i="7"/>
  <c r="U318" i="7"/>
  <c r="U317" i="7"/>
  <c r="U303" i="7"/>
  <c r="U302" i="7"/>
  <c r="U301" i="7"/>
  <c r="U296" i="7"/>
  <c r="U295" i="7"/>
  <c r="U282" i="7"/>
  <c r="U278" i="7"/>
  <c r="U275" i="7"/>
  <c r="Q424" i="7" l="1"/>
  <c r="R424" i="7"/>
  <c r="S424" i="7"/>
  <c r="T424" i="7"/>
  <c r="P424" i="7"/>
  <c r="Q486" i="7" l="1"/>
  <c r="R486" i="7"/>
  <c r="S486" i="7"/>
  <c r="T486" i="7"/>
  <c r="U486" i="7"/>
  <c r="P486" i="7"/>
  <c r="Q485" i="7"/>
  <c r="R485" i="7"/>
  <c r="S485" i="7"/>
  <c r="T485" i="7"/>
  <c r="U485" i="7"/>
  <c r="P485" i="7"/>
  <c r="Q484" i="7"/>
  <c r="R484" i="7"/>
  <c r="S484" i="7"/>
  <c r="T484" i="7"/>
  <c r="U484" i="7"/>
  <c r="P484" i="7"/>
  <c r="Q477" i="7"/>
  <c r="R477" i="7"/>
  <c r="S477" i="7"/>
  <c r="T477" i="7"/>
  <c r="U477" i="7"/>
  <c r="P477" i="7"/>
  <c r="Q466" i="7"/>
  <c r="R466" i="7"/>
  <c r="S466" i="7"/>
  <c r="T466" i="7"/>
  <c r="U466" i="7"/>
  <c r="P466" i="7"/>
  <c r="Q458" i="7"/>
  <c r="R458" i="7"/>
  <c r="S458" i="7"/>
  <c r="T458" i="7"/>
  <c r="U458" i="7"/>
  <c r="P458" i="7"/>
  <c r="Q452" i="7"/>
  <c r="Q457" i="7" s="1"/>
  <c r="R452" i="7"/>
  <c r="R457" i="7" s="1"/>
  <c r="S452" i="7"/>
  <c r="S457" i="7" s="1"/>
  <c r="T452" i="7"/>
  <c r="T457" i="7" s="1"/>
  <c r="P452" i="7"/>
  <c r="P457" i="7" s="1"/>
  <c r="Q451" i="7"/>
  <c r="Q456" i="7" s="1"/>
  <c r="R451" i="7"/>
  <c r="R456" i="7" s="1"/>
  <c r="S451" i="7"/>
  <c r="S456" i="7" s="1"/>
  <c r="T451" i="7"/>
  <c r="T456" i="7" s="1"/>
  <c r="Q437" i="7"/>
  <c r="R437" i="7"/>
  <c r="S437" i="7"/>
  <c r="T437" i="7"/>
  <c r="U437" i="7"/>
  <c r="P437" i="7"/>
  <c r="P491" i="7" l="1"/>
  <c r="S449" i="7"/>
  <c r="Q449" i="7"/>
  <c r="P449" i="7"/>
  <c r="T449" i="7"/>
  <c r="R449" i="7"/>
  <c r="Q418" i="7"/>
  <c r="R418" i="7"/>
  <c r="S418" i="7"/>
  <c r="T418" i="7"/>
  <c r="U373" i="7"/>
  <c r="U374" i="7"/>
  <c r="P423" i="7" l="1"/>
  <c r="S423" i="7"/>
  <c r="Q423" i="7"/>
  <c r="T423" i="7"/>
  <c r="R423" i="7"/>
  <c r="Q389" i="7"/>
  <c r="R389" i="7"/>
  <c r="S389" i="7"/>
  <c r="T389" i="7"/>
  <c r="U389" i="7"/>
  <c r="P389" i="7"/>
  <c r="Q261" i="7"/>
  <c r="R261" i="7"/>
  <c r="S261" i="7"/>
  <c r="T261" i="7"/>
  <c r="U261" i="7"/>
  <c r="P261" i="7"/>
  <c r="Q247" i="7"/>
  <c r="R247" i="7"/>
  <c r="S247" i="7"/>
  <c r="T247" i="7"/>
  <c r="U247" i="7"/>
  <c r="P247" i="7"/>
  <c r="Q238" i="7"/>
  <c r="R238" i="7"/>
  <c r="S238" i="7"/>
  <c r="T238" i="7"/>
  <c r="U238" i="7"/>
  <c r="P238" i="7"/>
  <c r="Q230" i="7"/>
  <c r="R230" i="7"/>
  <c r="S230" i="7"/>
  <c r="T230" i="7"/>
  <c r="P230" i="7"/>
  <c r="Q215" i="7"/>
  <c r="R215" i="7"/>
  <c r="S215" i="7"/>
  <c r="T215" i="7"/>
  <c r="R200" i="7"/>
  <c r="Q187" i="7"/>
  <c r="R187" i="7"/>
  <c r="S187" i="7"/>
  <c r="T187" i="7"/>
  <c r="U187" i="7"/>
  <c r="P187" i="7"/>
  <c r="Q158" i="7"/>
  <c r="R158" i="7"/>
  <c r="S158" i="7"/>
  <c r="T158" i="7"/>
  <c r="U158" i="7"/>
  <c r="P158" i="7"/>
  <c r="Q147" i="7"/>
  <c r="R147" i="7"/>
  <c r="S147" i="7"/>
  <c r="T147" i="7"/>
  <c r="P147" i="7"/>
  <c r="Q101" i="7"/>
  <c r="R101" i="7"/>
  <c r="S101" i="7"/>
  <c r="T101" i="7"/>
  <c r="U101" i="7"/>
  <c r="P101" i="7"/>
  <c r="O80" i="7"/>
  <c r="P80" i="7"/>
  <c r="Q80" i="7"/>
  <c r="R80" i="7"/>
  <c r="S80" i="7"/>
  <c r="T80" i="7"/>
  <c r="N80" i="7"/>
  <c r="Q70" i="7"/>
  <c r="R70" i="7"/>
  <c r="S70" i="7"/>
  <c r="T70" i="7"/>
  <c r="P70" i="7"/>
  <c r="Q69" i="7"/>
  <c r="R69" i="7"/>
  <c r="S69" i="7"/>
  <c r="T69" i="7"/>
  <c r="P69" i="7"/>
  <c r="T144" i="7" l="1"/>
  <c r="T255" i="7"/>
  <c r="R144" i="7"/>
  <c r="R255" i="7"/>
  <c r="P255" i="7"/>
  <c r="S255" i="7"/>
  <c r="Q255" i="7"/>
  <c r="S66" i="7"/>
  <c r="P144" i="7"/>
  <c r="T200" i="7"/>
  <c r="Q144" i="7"/>
  <c r="T66" i="7"/>
  <c r="R66" i="7"/>
  <c r="S144" i="7"/>
  <c r="P200" i="7"/>
  <c r="S200" i="7"/>
  <c r="Q200" i="7"/>
  <c r="P376" i="7"/>
  <c r="Q66" i="7"/>
  <c r="P66" i="7"/>
  <c r="S212" i="7"/>
  <c r="Q212" i="7"/>
  <c r="S227" i="7"/>
  <c r="Q227" i="7"/>
  <c r="P212" i="7"/>
  <c r="T212" i="7"/>
  <c r="R212" i="7"/>
  <c r="P227" i="7"/>
  <c r="T227" i="7"/>
  <c r="R227" i="7"/>
  <c r="P41" i="7" l="1"/>
  <c r="S41" i="7"/>
  <c r="Q41" i="7"/>
  <c r="T41" i="7"/>
  <c r="R41" i="7"/>
  <c r="U225" i="7"/>
  <c r="U224" i="7"/>
  <c r="U223" i="7"/>
  <c r="U222" i="7"/>
  <c r="U211" i="7"/>
  <c r="U209" i="7"/>
  <c r="U273" i="7"/>
  <c r="U272" i="7"/>
  <c r="U140" i="7"/>
  <c r="U139" i="7"/>
  <c r="U138" i="7"/>
  <c r="U137" i="7"/>
  <c r="U136" i="7"/>
  <c r="U134" i="7"/>
  <c r="U215" i="7" l="1"/>
  <c r="U212" i="7" s="1"/>
  <c r="U230" i="7"/>
  <c r="U227" i="7" s="1"/>
  <c r="U200" i="7"/>
  <c r="R252" i="7"/>
  <c r="Q252" i="7"/>
  <c r="S252" i="7"/>
  <c r="T252" i="7"/>
  <c r="P252" i="7"/>
  <c r="Q491" i="7"/>
  <c r="R491" i="7"/>
  <c r="S491" i="7"/>
  <c r="T491" i="7"/>
  <c r="Q109" i="7"/>
  <c r="Q490" i="7" s="1"/>
  <c r="R109" i="7"/>
  <c r="R490" i="7" s="1"/>
  <c r="S109" i="7"/>
  <c r="S490" i="7" s="1"/>
  <c r="T109" i="7"/>
  <c r="T490" i="7" s="1"/>
  <c r="P109" i="7"/>
  <c r="P490" i="7" s="1"/>
  <c r="Q489" i="7"/>
  <c r="R489" i="7"/>
  <c r="S489" i="7"/>
  <c r="T489" i="7"/>
  <c r="Q421" i="7" l="1"/>
  <c r="P421" i="7"/>
  <c r="S421" i="7"/>
  <c r="T421" i="7"/>
  <c r="R421" i="7"/>
  <c r="P454" i="7"/>
  <c r="T454" i="7"/>
  <c r="R454" i="7"/>
  <c r="P106" i="7"/>
  <c r="S454" i="7"/>
  <c r="Q454" i="7"/>
  <c r="S106" i="7"/>
  <c r="Q106" i="7"/>
  <c r="T106" i="7"/>
  <c r="R106" i="7"/>
  <c r="S487" i="7" l="1"/>
  <c r="T487" i="7"/>
  <c r="R487" i="7" l="1"/>
  <c r="Q487" i="7"/>
  <c r="P487" i="7"/>
  <c r="U65" i="7"/>
  <c r="U64" i="7"/>
  <c r="U70" i="7" s="1"/>
  <c r="U487" i="7" l="1"/>
  <c r="U109" i="7"/>
  <c r="U69" i="7"/>
  <c r="U35" i="7"/>
  <c r="U34" i="7" l="1"/>
  <c r="U36" i="7"/>
  <c r="U37" i="7"/>
  <c r="U38" i="7"/>
  <c r="U39" i="7"/>
  <c r="U40" i="7"/>
  <c r="U33" i="7"/>
  <c r="U110" i="7" l="1"/>
  <c r="U45" i="7"/>
  <c r="U491" i="7"/>
  <c r="U135" i="7"/>
  <c r="U147" i="7" l="1"/>
  <c r="U255" i="7" s="1"/>
  <c r="U41" i="7"/>
  <c r="U448" i="7"/>
  <c r="U452" i="7" s="1"/>
  <c r="U457" i="7" s="1"/>
  <c r="U144" i="7" l="1"/>
  <c r="U447" i="7"/>
  <c r="U446" i="7"/>
  <c r="U451" i="7" l="1"/>
  <c r="U456" i="7" s="1"/>
  <c r="U415" i="7"/>
  <c r="U372" i="7"/>
  <c r="U414" i="7"/>
  <c r="U335" i="7"/>
  <c r="U336" i="7"/>
  <c r="U337" i="7"/>
  <c r="U338" i="7"/>
  <c r="U339" i="7"/>
  <c r="U340" i="7"/>
  <c r="U341" i="7"/>
  <c r="U342" i="7"/>
  <c r="U343" i="7"/>
  <c r="U344" i="7"/>
  <c r="U298" i="7"/>
  <c r="U299" i="7"/>
  <c r="U274" i="7"/>
  <c r="U276" i="7"/>
  <c r="U277" i="7"/>
  <c r="U285" i="7"/>
  <c r="U294" i="7"/>
  <c r="U271" i="7"/>
  <c r="U418" i="7" l="1"/>
  <c r="U449" i="7"/>
  <c r="U454" i="7"/>
  <c r="U316" i="7"/>
  <c r="U315" i="7"/>
  <c r="U314" i="7"/>
  <c r="U313" i="7"/>
  <c r="U312" i="7"/>
  <c r="U311" i="7"/>
  <c r="U310" i="7"/>
  <c r="U309" i="7"/>
  <c r="U308" i="7"/>
  <c r="U307" i="7"/>
  <c r="U306" i="7"/>
  <c r="U305" i="7"/>
  <c r="U304" i="7"/>
  <c r="U300" i="7"/>
  <c r="A266" i="7"/>
  <c r="U424" i="7" l="1"/>
  <c r="U490" i="7" s="1"/>
  <c r="A442" i="7"/>
  <c r="U423" i="7" l="1"/>
  <c r="U421" i="7" s="1"/>
  <c r="U252" i="7"/>
  <c r="A460" i="7"/>
  <c r="A459" i="7"/>
  <c r="A427" i="7"/>
  <c r="U489" i="7" l="1"/>
  <c r="U63" i="7"/>
  <c r="U59" i="7"/>
  <c r="U55" i="7"/>
  <c r="U106" i="7" l="1"/>
  <c r="U66" i="7"/>
  <c r="U29" i="7"/>
  <c r="U27" i="7"/>
  <c r="U16" i="7"/>
  <c r="U17" i="7"/>
  <c r="U18" i="7"/>
  <c r="U20" i="7"/>
  <c r="U21" i="7"/>
  <c r="U22" i="7"/>
  <c r="U23" i="7"/>
  <c r="U25" i="7"/>
  <c r="U46" i="7"/>
  <c r="U48" i="7"/>
  <c r="U49" i="7"/>
  <c r="U51" i="7"/>
  <c r="U72" i="7"/>
  <c r="U85" i="7"/>
  <c r="L111" i="7"/>
  <c r="S416" i="7" l="1"/>
  <c r="R416" i="7"/>
  <c r="U416" i="7"/>
  <c r="Q416" i="7"/>
  <c r="P416" i="7"/>
  <c r="T416" i="7"/>
</calcChain>
</file>

<file path=xl/sharedStrings.xml><?xml version="1.0" encoding="utf-8"?>
<sst xmlns="http://schemas.openxmlformats.org/spreadsheetml/2006/main" count="2368" uniqueCount="608">
  <si>
    <t>Направление</t>
  </si>
  <si>
    <t>Цель</t>
  </si>
  <si>
    <t>ЦИ</t>
  </si>
  <si>
    <t>Задача</t>
  </si>
  <si>
    <t>ППР</t>
  </si>
  <si>
    <t>Ед. изм.</t>
  </si>
  <si>
    <t>№ п/п</t>
  </si>
  <si>
    <t>Элемент</t>
  </si>
  <si>
    <t>ед.</t>
  </si>
  <si>
    <t>млн. тенге</t>
  </si>
  <si>
    <t>УЭБП</t>
  </si>
  <si>
    <t>УСХ</t>
  </si>
  <si>
    <t>УПП</t>
  </si>
  <si>
    <t>УС</t>
  </si>
  <si>
    <t>УО</t>
  </si>
  <si>
    <t>УТФКС</t>
  </si>
  <si>
    <t>УК</t>
  </si>
  <si>
    <t>УВП</t>
  </si>
  <si>
    <t>АА</t>
  </si>
  <si>
    <t>УЭЖКХ</t>
  </si>
  <si>
    <t>ДВД</t>
  </si>
  <si>
    <t>УМПГО</t>
  </si>
  <si>
    <t>УПРРП</t>
  </si>
  <si>
    <t>НАПРАВЛЕНИЕ 1: Экономическое развитие</t>
  </si>
  <si>
    <t>НАПРАВЛЕНИЕ 2: Социальная сфера</t>
  </si>
  <si>
    <t>НАПРАВЛЕНИЕ 3: Инфраструктурный комплекс</t>
  </si>
  <si>
    <t>НАПРАВЛЕНИЕ 5: Система государственного местного управления и самоуправления</t>
  </si>
  <si>
    <t>УМП</t>
  </si>
  <si>
    <t>ИСИ</t>
  </si>
  <si>
    <t>Форма завершения</t>
  </si>
  <si>
    <t>Ответственные за исполнение</t>
  </si>
  <si>
    <t>Мероприятие</t>
  </si>
  <si>
    <t>Сроки исполнения</t>
  </si>
  <si>
    <t>Сумма всего</t>
  </si>
  <si>
    <t>МБ</t>
  </si>
  <si>
    <t>РБ</t>
  </si>
  <si>
    <t>ДИ</t>
  </si>
  <si>
    <t>Ввод в эксплуатацию</t>
  </si>
  <si>
    <t>не требуется</t>
  </si>
  <si>
    <t>Проведение спортивно-массовых мероприятий</t>
  </si>
  <si>
    <t>Подготовка и участие членов областных сборных команд по различным видам спорта на республиканских и международных спортивных соревнованиях</t>
  </si>
  <si>
    <t>акт ввода объекта</t>
  </si>
  <si>
    <t xml:space="preserve">Реализация мероприятий по  молодежной политике </t>
  </si>
  <si>
    <t>Напр</t>
  </si>
  <si>
    <t>Индикатор</t>
  </si>
  <si>
    <t>Показатель</t>
  </si>
  <si>
    <t>Регион</t>
  </si>
  <si>
    <t>ОРРС</t>
  </si>
  <si>
    <t>ОЭП</t>
  </si>
  <si>
    <t>ОИП</t>
  </si>
  <si>
    <t>ООТА</t>
  </si>
  <si>
    <t>ОЗКС</t>
  </si>
  <si>
    <t>ОГАПО</t>
  </si>
  <si>
    <t>кок</t>
  </si>
  <si>
    <t>Приложение</t>
  </si>
  <si>
    <t>Источники финансирования</t>
  </si>
  <si>
    <t>Финансирование: предполагаемые расходы (млн. тенге)</t>
  </si>
  <si>
    <t>1-й год</t>
  </si>
  <si>
    <t>2-й год</t>
  </si>
  <si>
    <t>3-й год</t>
  </si>
  <si>
    <t>4-й год</t>
  </si>
  <si>
    <t>5-й год</t>
  </si>
  <si>
    <t>Курирующий отдел</t>
  </si>
  <si>
    <t>Ответственное ведомство</t>
  </si>
  <si>
    <t>x</t>
  </si>
  <si>
    <t>ОРР</t>
  </si>
  <si>
    <t>Служебные графы (скрыть при печати документа)</t>
  </si>
  <si>
    <t>к постановлению акимата г. Кокшетау</t>
  </si>
  <si>
    <t>от ______________2014 г. №____________</t>
  </si>
  <si>
    <t>План мероприятий по реализации Программы развития города Кокшетау  на 2011-2015 годы</t>
  </si>
  <si>
    <t>Индекс физического объема выпуска продукции обрабатывающей промышленности</t>
  </si>
  <si>
    <t>Объем промышленной продукции</t>
  </si>
  <si>
    <t>ОП</t>
  </si>
  <si>
    <t xml:space="preserve">ППР </t>
  </si>
  <si>
    <t xml:space="preserve">Мероприятие </t>
  </si>
  <si>
    <t>Создание индустриально технологического парка сельскохозяйственной и коммунальной техники</t>
  </si>
  <si>
    <t xml:space="preserve">ТОО «Казахстанская агроинновационная  корпорация» </t>
  </si>
  <si>
    <t>2013-2016 гг</t>
  </si>
  <si>
    <t>Индекс физического объема валового выпуска продукции (услуг) растениеводства</t>
  </si>
  <si>
    <t>Индекс физического объема валового выпуска продукции (услуг) животноводства</t>
  </si>
  <si>
    <t>Степень износа сельскохозяйственной техники</t>
  </si>
  <si>
    <t>%</t>
  </si>
  <si>
    <t>Количество предприятий торговли и общественного питания</t>
  </si>
  <si>
    <t>2011-2015 гг.</t>
  </si>
  <si>
    <t>Индекс физического объема инвестиций в основной капитал</t>
  </si>
  <si>
    <t>Объем инвестиции в основной капитал</t>
  </si>
  <si>
    <t>Отчет в УО</t>
  </si>
  <si>
    <t>ОС, ОО, акимат  города</t>
  </si>
  <si>
    <t>ОЗиСП</t>
  </si>
  <si>
    <t>ГУ "ЦОН Акмолинской области", акимат города</t>
  </si>
  <si>
    <t>Выбросы в атмосферу загрязняющих веществ, отходящих от стационарных источников</t>
  </si>
  <si>
    <t xml:space="preserve">Информация в УЗиСП </t>
  </si>
  <si>
    <t>Доля молодежи, участвующей в деятельности молодежных организаций</t>
  </si>
  <si>
    <t>УВД</t>
  </si>
  <si>
    <t>Проведение мероприятий, направленных на профилактику и раскрытие преступлений, в том числе тяжких и особо-тяжких преступлений и из "прошлых лет"</t>
  </si>
  <si>
    <t>НАПРАВЛЕНИЕ 4: Территориальное (пространственное) развитие, экология</t>
  </si>
  <si>
    <t>Увеличение доли пользователей государственных услуг, оказываемых через портал электронного правительства</t>
  </si>
  <si>
    <t>ОЗО</t>
  </si>
  <si>
    <t>ОС, ОО</t>
  </si>
  <si>
    <t>Доля объектов кондоминиума, требующих капитального ремонта</t>
  </si>
  <si>
    <t>ОЖКХПТ иАД</t>
  </si>
  <si>
    <t>ПСД</t>
  </si>
  <si>
    <t>Доля неохваченных пассажирским автотранспортным сообщением населенных пунктов</t>
  </si>
  <si>
    <t>ОВП</t>
  </si>
  <si>
    <t>Информация в УВП</t>
  </si>
  <si>
    <t>ед</t>
  </si>
  <si>
    <t>информация</t>
  </si>
  <si>
    <t>млн.тенге</t>
  </si>
  <si>
    <t>ОС</t>
  </si>
  <si>
    <t>Мероприятия</t>
  </si>
  <si>
    <t xml:space="preserve">Проведение рейдовых мероприятий в увеселительных заведениях, ночных клубах по выявлению фактов  распространения и употребления наркотиков, психотропных веществ
</t>
  </si>
  <si>
    <t>Валовая продукция сельского хозяйства</t>
  </si>
  <si>
    <t>Индекс физического объема валовой продукции (услуг) сельского хозяйства</t>
  </si>
  <si>
    <t>Валовый выпуск продукции (услуг) растениеводства</t>
  </si>
  <si>
    <t>Валовый выпуск продукции (услуг) животноводства</t>
  </si>
  <si>
    <t>Загруженность производственных мощностей перерабатывающих предприятий АПК*</t>
  </si>
  <si>
    <t>Доля переработки: мяса, молока, зерна</t>
  </si>
  <si>
    <t>Доля посевных площадей, возделываемых посредством влагоресурсо-сберегающих технологий</t>
  </si>
  <si>
    <t>тыс.тонн</t>
  </si>
  <si>
    <t>2016-2020 г.г.</t>
  </si>
  <si>
    <t>Сумма 2016 г</t>
  </si>
  <si>
    <t>Сумма 2017 г</t>
  </si>
  <si>
    <t>Сумма 2018 г</t>
  </si>
  <si>
    <t>Сумма 2019 г</t>
  </si>
  <si>
    <t>Сумма 2020 г</t>
  </si>
  <si>
    <t>Доля обрабатывающей промышленности в  общем объеме  промышленного производства города</t>
  </si>
  <si>
    <t>Индекс физического объема горнодобывающей промышленности и разработки карьеров, в % к предыдущему году</t>
  </si>
  <si>
    <t>Индекс физического объема производства продуктов питания в % к предыдущему году</t>
  </si>
  <si>
    <t>Индекс физического объема производства автотранспортных средств, трейлеров и полуприцепов, в % к предыдущему году</t>
  </si>
  <si>
    <t>Индекс физического объема производства химической промышленности в % к предыдущему году</t>
  </si>
  <si>
    <t>Индекс физического объема производства резиновых и пластмассовых изделий, в % к предыдущему году</t>
  </si>
  <si>
    <t>Индекс физического объема производства прочей неметалической минеральной продукции, в % к предыдущему году</t>
  </si>
  <si>
    <t>Индекс физического объема производства готовых металлических изделий, кроме машин и оборудования, в % к предыдущему году</t>
  </si>
  <si>
    <t>Индекс физического объема производства текстильных изделий, в % к предыдущему году</t>
  </si>
  <si>
    <t>Объем выработанной электроэнергии возобновляемых источником энергии</t>
  </si>
  <si>
    <t>Индекс физического объема розничной торговли</t>
  </si>
  <si>
    <t>Количество действующих субъектов малого предпринимательства</t>
  </si>
  <si>
    <t xml:space="preserve">Доля действующих субъектов малого и среднего предпринимательства в общем объеме зарегистрированных </t>
  </si>
  <si>
    <t>Объем розничного товарооборота</t>
  </si>
  <si>
    <t>Темп роста инвестиций в основной капитал на душу населения к 2015 году</t>
  </si>
  <si>
    <t>Количество функционирующих аварийных и трехсменных школ</t>
  </si>
  <si>
    <t>Охват детей инклюзивным образованием от общего количества детей с органичными возможностями</t>
  </si>
  <si>
    <t>Обеспечение функционирования организаций общего среднего образования согласно государственному нормативу сети</t>
  </si>
  <si>
    <t>Доля трудоустроенных выпускников учебных заведений технического и профессионального образования, в первый год после окончания обучения</t>
  </si>
  <si>
    <t>Количество введенных в эксплуатацию новых школ, взамен трехсменных и аварийных</t>
  </si>
  <si>
    <t>Доля организаций образования, создавших условия для инклюзивного образования от их общего количества (школ)</t>
  </si>
  <si>
    <t>Доля молодежи, задействованной в общенациональной инициативе «Жасыл ел»</t>
  </si>
  <si>
    <t>Доля охвата молодежи типичного возраста (14-24 лет) техническим и профессиональным образованием</t>
  </si>
  <si>
    <t>Уровень  удовлетворенности населения качеством медицинских услуг</t>
  </si>
  <si>
    <t>Материнская смертность (кол-во случаев  на 100 тыс. детей, родившихся живыми)</t>
  </si>
  <si>
    <t>Детская смертность (от 0 до 5 лет на 1000 родившихся живыми)</t>
  </si>
  <si>
    <t>Младенческая смертность ( случаев  на 1000 родившихся живыми)</t>
  </si>
  <si>
    <t>Смертность от болезней системы кровообращения, на 100 тысяч населения</t>
  </si>
  <si>
    <t>Смертность от онкологических заболеваний, на 100 тысяч населения</t>
  </si>
  <si>
    <t xml:space="preserve">Смертность от туберкулеза, на 100 тысяч населения  </t>
  </si>
  <si>
    <t>Распространенность вируса иммунодефицита человека в возрастной группе 15-49 лет, в пределах 0,2-0,6%</t>
  </si>
  <si>
    <t>Удельный вес лиц, охваченных оказанием специальных социальных услуг  (в общей численности лиц, нуждающихся в их получении)</t>
  </si>
  <si>
    <t>Уровень безработицы</t>
  </si>
  <si>
    <t>Доля трудоустроенных лиц на постоянную работу из числа обратившихся целевых групп</t>
  </si>
  <si>
    <t>Индекс реальной заработной платы</t>
  </si>
  <si>
    <t>Доля лиц, охваченных специальными социальными услугами, предоставляемыми субъектами частного сектора (в. т. ч. неправи-тельственными организациями)</t>
  </si>
  <si>
    <t>Доля трудоспособных из числа получателей адресной социальной помощи</t>
  </si>
  <si>
    <t>Доля объектов социальной инфраструктуры, обеспеченных доступом для инвалидов от общего числа паспортизованных объектов социальной, транспортной инфраструктуры</t>
  </si>
  <si>
    <t>Численность зарегистрированных безработных</t>
  </si>
  <si>
    <t>Доля трудоустроенных от числа лиц, обратившихся по вопросу трудоустройства</t>
  </si>
  <si>
    <t>Количество трудоустроенных инвалидов трудоспособного возраста обратившихся за содействием в органы занятости</t>
  </si>
  <si>
    <t>Удельный вес предприятий, охваченных системой коллективно-договорных отношений (среди  крупных и средних предприятий)</t>
  </si>
  <si>
    <t>Доля квалифицированных специалистов в составе привлекаемой иностранной рабочей силы</t>
  </si>
  <si>
    <t>Доля населения с доходами ниже прожиточного минимума</t>
  </si>
  <si>
    <t>Среднемесячная номинальная заработная плата одного работника</t>
  </si>
  <si>
    <t>Количество социально значимых и культурных мероприятий проведенных в городе</t>
  </si>
  <si>
    <t>Доля взрослого населения, владеющего государственным языком</t>
  </si>
  <si>
    <t>Среднее число посетителей организаций культуры на 1000 человек: библиотек</t>
  </si>
  <si>
    <t>Охват населения всех возрастов, систематически занимающихся физической культурой и спортом</t>
  </si>
  <si>
    <t>Количество  физкультурно-оздоровительных комплексов, в том числе круглогодичных</t>
  </si>
  <si>
    <t>Доля населения, положительно оценивающего реализацию основных приоритетов государственной политики</t>
  </si>
  <si>
    <t>Количество проведенных мероприятий в сфере повышения правовой и религиозной грамотности населения</t>
  </si>
  <si>
    <t>С указанием охвата населения</t>
  </si>
  <si>
    <t>Удельный вес преступлений, совершенных на улицах</t>
  </si>
  <si>
    <t>Снижение людских потерь от паводков и наводнений, пожаров местного значения</t>
  </si>
  <si>
    <t xml:space="preserve">Уровень обеспеченности инфраструктуры противодействия паводкам и наводнениям </t>
  </si>
  <si>
    <t>Плотность абонентов фиксированного широкополосого доступа к сети Интернет на 100 жителей</t>
  </si>
  <si>
    <t>Плотность фиксированных линий телефонной связи на 100 жителей</t>
  </si>
  <si>
    <t>«Индекс физического объема строительных работ»</t>
  </si>
  <si>
    <t>Общая площадь введенных в эксплуатацию жилых зданий</t>
  </si>
  <si>
    <t>Объем строительных работ (услуг)</t>
  </si>
  <si>
    <t>Количество граждан, нуждающихся в обеспечении жильем</t>
  </si>
  <si>
    <t>Доля городских  автомобильных дорог  находящихся в хорошем и удовлетворительном состоянии</t>
  </si>
  <si>
    <t xml:space="preserve">Строительство и реконструкция городских автомобильных дорог </t>
  </si>
  <si>
    <t>Протяженность автомобильных дорог районного значения, находящихся в хорошем и удовлетворительном состоянии</t>
  </si>
  <si>
    <t>Капитальный и средний ремонт автомобильных дорог</t>
  </si>
  <si>
    <t xml:space="preserve">текущий ремонт автомобильных дорог </t>
  </si>
  <si>
    <t>Доля многоквартирных жилых домов, охваченных органами управления объектом кондоминимума (КСК)</t>
  </si>
  <si>
    <t>Доля населения имеющего доступ к централизованному водоснабжению</t>
  </si>
  <si>
    <t>Доля населения, имеющего доступ к услугам водоотведения</t>
  </si>
  <si>
    <t>Доля модернизированных сетей от общей протяженности:</t>
  </si>
  <si>
    <t>теплоснабжение</t>
  </si>
  <si>
    <t>водоснабжение</t>
  </si>
  <si>
    <t>водоотведение</t>
  </si>
  <si>
    <t>газоснабжение</t>
  </si>
  <si>
    <t>электроснабжение</t>
  </si>
  <si>
    <t>Количество населенных пунктов, подключенных к централизованному водоснабжению</t>
  </si>
  <si>
    <t>Количество населенных пунктов, обеспеченных услугами водоотведения</t>
  </si>
  <si>
    <t>Протяженность модернизированных сетей:</t>
  </si>
  <si>
    <t>Повышение уставного капитала предприятий в сфере (коммунальных услуг)</t>
  </si>
  <si>
    <t>Площадь покрытых лесом угодий государственного лесного фонда</t>
  </si>
  <si>
    <t>ИФО продукции (услуг) лесного хозяйства, в % к предыдущему году</t>
  </si>
  <si>
    <t>Доля переработки твердых бытовых отходов от общего объема твердых бытовых отходов</t>
  </si>
  <si>
    <t>Увеличение доли вовлеченных в сельскохозяйственный оборот земель сельхоз назначения</t>
  </si>
  <si>
    <t>Применение системы севооборотов на землях вовлеченных в сельскохозяйственный оборот</t>
  </si>
  <si>
    <t>Предоставление земельных участков на торгах (конкурсов, аукционах)</t>
  </si>
  <si>
    <t>Доля севооборотов в составе пахотных земель (полевой севооборот)</t>
  </si>
  <si>
    <t>Доля пастбище оборота в составе естественных пастбищных угодий  (кормовой севооборот)</t>
  </si>
  <si>
    <t>Привлечение специалистов социальной сферы и ветеринарии в сельские населенные пункты</t>
  </si>
  <si>
    <t>Реализация проектов в рамках "Развития местного самоуправления" по Программе "развитие регионов</t>
  </si>
  <si>
    <t>Рост численности населения в сельских и приграничных территориях, в том числе в опорных СНП и в приграничных территориях</t>
  </si>
  <si>
    <t>Доля оказанных госуслуг в бумажной форме по госуслугам, которые могли быть оказаны через ЦОН или портал электронного правительства</t>
  </si>
  <si>
    <t>Снижение количества нарушения сроков оказания государственных услуг</t>
  </si>
  <si>
    <t>Снижение количества поступивших жалоб на качество оказания государственных услуг</t>
  </si>
  <si>
    <t>Обеспеченность  расходов бюджета собственными доходами</t>
  </si>
  <si>
    <t>Темп роста налоговых и неналоговых поступлений</t>
  </si>
  <si>
    <t>налоговые</t>
  </si>
  <si>
    <t>неналоговые</t>
  </si>
  <si>
    <t>км.</t>
  </si>
  <si>
    <t>2016-2020 г.</t>
  </si>
  <si>
    <t>2016-2020г.г.</t>
  </si>
  <si>
    <t>Социальные рабочие места по программе ДКЗ-2020</t>
  </si>
  <si>
    <t>чел.</t>
  </si>
  <si>
    <t>2016-2020 гг.</t>
  </si>
  <si>
    <t>Молодежная практика по программе ДКЗ-2020</t>
  </si>
  <si>
    <t>Трудоустройство инвалидов</t>
  </si>
  <si>
    <t>в том числе по Программе "ДКЗ 2020"</t>
  </si>
  <si>
    <t>Обустройство доступа лиц с ограничными возможностями к общественной среде жизнедеятельности (дорожные знаки, стоянки)</t>
  </si>
  <si>
    <t>Обеспечение доступности приоритетных объектов социальной инфракструктуры для лиц с ограничными возможностями</t>
  </si>
  <si>
    <t>Приобретение для школ лингафоно-мультимедийного кабинета</t>
  </si>
  <si>
    <t>Приобретение для школ кабинетов химии</t>
  </si>
  <si>
    <t>2016г.</t>
  </si>
  <si>
    <t>2017г.</t>
  </si>
  <si>
    <t>2018г.</t>
  </si>
  <si>
    <t>Открытие логопункта на базе КСШ№2</t>
  </si>
  <si>
    <t>ОО</t>
  </si>
  <si>
    <t>Открытие логопункта на УВК м-на Бирлик</t>
  </si>
  <si>
    <t>Открытие логопункта на базе УВК по Красноярской трассе</t>
  </si>
  <si>
    <t>Строительство дошкольного образовательного учреждения на 240 мест (привязка) по ул.Кирпичная 11А в городе Кокшетау</t>
  </si>
  <si>
    <t xml:space="preserve">2016г. </t>
  </si>
  <si>
    <t>Разработка  ПСД  на строительство детского сада на 280 мест в городе Кокшетау (привязка типового проекта)</t>
  </si>
  <si>
    <t>строительство дошкольного образовательного учреждения на 280 мест в г.Кокшетау</t>
  </si>
  <si>
    <t>Разработка проектно-сметной документации  на строительство типовой школы на 900 мест в г. Кокшетау Акмолинской области (привязка)</t>
  </si>
  <si>
    <t>строительство модульной котельной в с.Красный Яр</t>
  </si>
  <si>
    <t>реконструкция наружных инженерных сетей к жилым домам на берегу оз.Копа (на участке площадью 128,9 га)</t>
  </si>
  <si>
    <t>строительство (привязка) трех тридцатиквартирных жилых домов севернее мик-на Васильковский в г.Кокшетау Акмолинской области (поз.1)</t>
  </si>
  <si>
    <t>2016г</t>
  </si>
  <si>
    <t>строительство (привязка) трех тридцатиквартирных жилых домов севернее мик-на Васильковский в г.Кокшетау Акмолинской области (поз.2)</t>
  </si>
  <si>
    <t>строительство (привязка) трех тридцатиквартирных жилых домов севернее мик-на Васильковский в г.Кокшетау Акмолинской области (поз.3)</t>
  </si>
  <si>
    <t>Строительство пяти 9-ти этажных 45-ти квартирных жилых домов (привязка) с двумя жилыми пристройками в г.Кокшетау (позиция 14)</t>
  </si>
  <si>
    <t>Строительство пяти 9-ти этажных 45-ти квартирных жилых домов (привязка) с двумя жилыми пристройками в г.Кокшетау (позиция 15)</t>
  </si>
  <si>
    <t>Строительство пяти 9-ти этажных 45-ти квартирных жилых домов (привязка) с двумя жилыми пристройками в г.Кокшетау (позиция 16)</t>
  </si>
  <si>
    <t>Строительство пяти 9-ти этажных 45-ти квартирных жилых домов (привязка) с двумя жилыми пристройками в г.Кокшетау (позиция 17)</t>
  </si>
  <si>
    <t>Строительство пяти 9-ти этажных 45-ти квартирных жилых домов (привязка) с двумя жилыми пристройками в г.Кокшетау (позиция 29)</t>
  </si>
  <si>
    <t>2016-2018 гг</t>
  </si>
  <si>
    <t>Строительство пяти сорокапятиквартирных девятиэтажных жилых домов с двумя жилыми пристройками в городе Кокшетау Акмолинской области (позиция 6)</t>
  </si>
  <si>
    <t>Строительство пяти сорокапятиквартирных девятиэтажных жилых домов с двумя жилыми пристройками в городе Кокшетау Акмолинской области (позиция 7)</t>
  </si>
  <si>
    <t>строительство пяти 30-ти кв.ж.д. в районе жилого комплекса "Жансая" г.Кокшетау Акмолинской области (позиция 1)</t>
  </si>
  <si>
    <t xml:space="preserve">Разработка ПСД (привязка) на строительство 9-ти этажного 45-ти квартирного жилого дома  в мкр. Коктем 11 "Б" г.Кокшетау Акмолинской области </t>
  </si>
  <si>
    <t>Разработка проектно-сметной документации  (привязка) на строительство десяти многоквартирных жилых домов в г.Кокшетау</t>
  </si>
  <si>
    <t>2016-2017г.</t>
  </si>
  <si>
    <t>строительство сетей теплоснабжения к жилым домам района детской железной дороги в квартале улиц Биржан Сала-Менжинского-Кусаинова-Солнечная города Кокшетау Акмолинской области</t>
  </si>
  <si>
    <t>Строительство магистральных и внутриквартальных сетей севернее микрорайона Васильковский (на участке площадью 33,5 га) в городе Кокшетау Акмолинской области 2 этап (3очередь)</t>
  </si>
  <si>
    <t>Строительство наружных инженерных сетей и благоустройства к сорокапятиквартирным девятиэтажным жилым домам с двумя жилыми пристройками севернее микрорайона Васильковский города Кокшетау Акмолинской области" (позиция 29)</t>
  </si>
  <si>
    <t>Строительство наружных инженерных сетей и благоустройства к сорокапятиквартирным девятиэтажным жилым домам с двумя жилыми пристройками севернее микрорайона Васильковский города Кокшетау Акмолинской области" (позиция 14,15,6)</t>
  </si>
  <si>
    <t>Строительство наружных инженерных сетей и благоустройства к сорокапятиквартирным девятиэтажным жилым домам с двумя жилыми пристройками севернее микрорайона Васильковский города Кокшетау Акмолинской области" (позиция 16,17,7)</t>
  </si>
  <si>
    <t>Разработка проектно-сметной документации на строительство инженерных сетей и благоустройство к жилому дому в мкр. Коктем</t>
  </si>
  <si>
    <t>Разработка проектно-сметной документации на строительство инженерных сетей и благоустройство к двум жилым домам в мкр. Центральный</t>
  </si>
  <si>
    <t>строительство инженерных сетей  к зданию  Досуговый центр молодежи в г.Кокшетау</t>
  </si>
  <si>
    <t>Корректировка ПСД, реконструкция парка "Борцам революции" г.Кокшетау Акмолинской области</t>
  </si>
  <si>
    <t>Реконструкция парка "Борцам революции" г.Кокшетау Акмолинской области</t>
  </si>
  <si>
    <t>разработка ПСД на реконструкцию котельной в пос.Станционный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</si>
  <si>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</si>
  <si>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акт выполненных работ</t>
  </si>
  <si>
    <t>Код бюджетной программы</t>
  </si>
  <si>
    <t>464.67.015</t>
  </si>
  <si>
    <t>464.003.015</t>
  </si>
  <si>
    <r>
      <t xml:space="preserve">Наименование направления / цели  / индикатора / показателей/ мероприятия 
</t>
    </r>
    <r>
      <rPr>
        <sz val="10"/>
        <color indexed="10"/>
        <rFont val="Times New Roman"/>
        <family val="1"/>
        <charset val="204"/>
      </rPr>
      <t/>
    </r>
  </si>
  <si>
    <t xml:space="preserve"> Цель 1: Развитие  промышленности</t>
  </si>
  <si>
    <t>467.037.015</t>
  </si>
  <si>
    <t>467.037.032</t>
  </si>
  <si>
    <t>467.024.015</t>
  </si>
  <si>
    <t>467.003.011</t>
  </si>
  <si>
    <t>467.003.015</t>
  </si>
  <si>
    <t>458.053.033</t>
  </si>
  <si>
    <t>467.009.015</t>
  </si>
  <si>
    <t>467.011.015</t>
  </si>
  <si>
    <t>Строительство здания Дворца бракосочетания</t>
  </si>
  <si>
    <t xml:space="preserve">2016-2017г. </t>
  </si>
  <si>
    <t>467.040.015</t>
  </si>
  <si>
    <t>467.004.011</t>
  </si>
  <si>
    <t>467.004.015</t>
  </si>
  <si>
    <t>Рост уровня собственных доходов городского бюджета</t>
  </si>
  <si>
    <t>Сведения о поступлении доходов в местный бюджет</t>
  </si>
  <si>
    <t>Предоставление бюджетных кредитов на приобретение и строительство жилья специалистам социальной сферы и агропромышленного комплекса</t>
  </si>
  <si>
    <t>Выдача бюджетных кредитов</t>
  </si>
  <si>
    <t>2016-2020гг.</t>
  </si>
  <si>
    <t>Предоставление подъемных пособий  специалистам социальной сферы и агропромышленного комплекса</t>
  </si>
  <si>
    <t>Выдача пособия</t>
  </si>
  <si>
    <t>453.006.013</t>
  </si>
  <si>
    <t>Реализация мер по содействию экономическому развитию регионов  в рамках Программы «Развитие регионов»</t>
  </si>
  <si>
    <t>453.099.000</t>
  </si>
  <si>
    <t>123.040.015</t>
  </si>
  <si>
    <t>аким Красноярского с/о</t>
  </si>
  <si>
    <t xml:space="preserve">Информация </t>
  </si>
  <si>
    <t>Восстановление детского дошкольного учреждения на 140 мест в с.Красный Яр в рамках ГЧП</t>
  </si>
  <si>
    <t>Отчет</t>
  </si>
  <si>
    <t>Частный детский сад на 100 мест  в рамках ГЧП</t>
  </si>
  <si>
    <t>Частный детский сад на 250 мест  в рамках ГЧП</t>
  </si>
  <si>
    <t>Строительство детского дошкольного учреждения в с.Красный Яр в рамках ГЧП</t>
  </si>
  <si>
    <t>Разработка ПСД (привязка) на строительство 9-ти этажного 45-ти квартирного жилого дома  в мкр. Центральный 55 "Б" г.Кокшетау Акмолинской области (позиция 1)</t>
  </si>
  <si>
    <t>Разработка ПСД (привязка) на строительство 9-ти этажного 45-ти квартирного жилого дома  в мкр. Центральный 55 "Б" г.Кокшетау Акмолинской области (позиция 2)</t>
  </si>
  <si>
    <t>Строительство вертикальных сетей  и благоустройство севернее микрорайона Васильковский (на участке площадью 13 га)  в городе Кокшетау  Акмолинской области Вертикальная планировка</t>
  </si>
  <si>
    <t>Разработка проектно-сметной документации на строительство магистральных инженерных сетей  (на участке площадью 38,6 га) севернее мкр. Коктем  города Кокшетау Акмолинской области</t>
  </si>
  <si>
    <t>Разработка проектно-сметной документации на строительство магистральных инженерных сетей  (на участке площадью 88,5 га) в мкр. Сарыарка города Кокшетау Акмолинской области</t>
  </si>
  <si>
    <t>Открытие объектов культуры</t>
  </si>
  <si>
    <t>2018-2020г.</t>
  </si>
  <si>
    <t>Восстановление 32-х квартирного жилого дома в селе Красный Яр, ул.50 лет Октября дом №1 в рамках ГЧП</t>
  </si>
  <si>
    <t>Восстановление 32-х квартирного жилого дома в селе Красный Яр, ул.50 лет Октября дом №2 в рамках ГЧП</t>
  </si>
  <si>
    <t>Восстановление 32-х квартирного жилого дома в селе Красный Яр, ул.50 лет Октября дом №3 в рамках ГЧП</t>
  </si>
  <si>
    <t>Акт ввода здания в эксплуатацию</t>
  </si>
  <si>
    <t>Пристройка к СШ №18 на 420 мест</t>
  </si>
  <si>
    <t>Учебно-воспитательный комплекс по красноярской трассе на 340 мест (260 ученических и 80 дошкольных)</t>
  </si>
  <si>
    <t>Типовая школа на 900 мест севернее микрорайона Васильковский</t>
  </si>
  <si>
    <t>Проведение капитального ремонта школ</t>
  </si>
  <si>
    <t>2016-2020г.</t>
  </si>
  <si>
    <t>Приобретение для школ кабинетов физики</t>
  </si>
  <si>
    <t>2018 г.</t>
  </si>
  <si>
    <t>Приобретение компьютерных классов</t>
  </si>
  <si>
    <t>464.004.015</t>
  </si>
  <si>
    <t>1,4</t>
  </si>
  <si>
    <t>2017-2020 г.г.</t>
  </si>
  <si>
    <t>2019-2020 г.г.</t>
  </si>
  <si>
    <t>1</t>
  </si>
  <si>
    <t>2</t>
  </si>
  <si>
    <t>2016-2018 г.г.</t>
  </si>
  <si>
    <t>Капитальные ремонты ДДО</t>
  </si>
  <si>
    <t>Ввод частных дошкольных организаций</t>
  </si>
  <si>
    <t>5</t>
  </si>
  <si>
    <t>Производство изделий из дерева, сборка корпусной мебели.</t>
  </si>
  <si>
    <t>млн.тг.</t>
  </si>
  <si>
    <t>ИП "Сактаганов"</t>
  </si>
  <si>
    <t>ТОО "Kaz Hydro"</t>
  </si>
  <si>
    <t>Организация сборочного производства комбайнов</t>
  </si>
  <si>
    <t>ТОО "КЗ Вектор"</t>
  </si>
  <si>
    <t>Строительство пункта приема и хранения зерна</t>
  </si>
  <si>
    <t>ТОО "КокшеПрести Бидай"</t>
  </si>
  <si>
    <t>Увелечение мощности переработки мяса</t>
  </si>
  <si>
    <t>ТОО "Стерх"</t>
  </si>
  <si>
    <t>Производство растительного масла</t>
  </si>
  <si>
    <t>ТОО "Королевский продукт"</t>
  </si>
  <si>
    <t>мест</t>
  </si>
  <si>
    <t>Ввод детских дошкольных учреждении в г.Кокшетау</t>
  </si>
  <si>
    <t>Выставки, презентаций продукции местных товаропроизводителей</t>
  </si>
  <si>
    <t>Проведение совещаний, семинаров и встреч с предпринимателями региона</t>
  </si>
  <si>
    <t>Областные сельскохозяйственные ярмарки</t>
  </si>
  <si>
    <t>2016-2020 гг</t>
  </si>
  <si>
    <t xml:space="preserve">  План мероприятий   по реализации Программы развития города Кокшетау на 2016-2020 годы </t>
  </si>
  <si>
    <t>Индекс физического объема производства продукции машиностроения, в % к предыдущему году</t>
  </si>
  <si>
    <t>Индекс физического объема производства напитков в % к предыдущему году</t>
  </si>
  <si>
    <t>ОСХ</t>
  </si>
  <si>
    <t xml:space="preserve"> в том числе пшеница</t>
  </si>
  <si>
    <t xml:space="preserve">Валовый сбор зерновых и бобовых культур в весе после доработки, </t>
  </si>
  <si>
    <t xml:space="preserve">Удельный вес племенного поголовья скота в общей численности сельскохозяйственных животных, в том числе: </t>
  </si>
  <si>
    <t>КРС</t>
  </si>
  <si>
    <t>мяса</t>
  </si>
  <si>
    <t>молока</t>
  </si>
  <si>
    <t>зерна</t>
  </si>
  <si>
    <t xml:space="preserve">     %</t>
  </si>
  <si>
    <t>Количество проектов, получивших положительные заключения  на конкурсные документации по проектам ГЧП (ежегодно не менее1)</t>
  </si>
  <si>
    <t>ОЭиБП</t>
  </si>
  <si>
    <t>*</t>
  </si>
  <si>
    <t>Увеличение доли местного содержания в закупках государственных учреждений и организаций, в  работах  и услугах</t>
  </si>
  <si>
    <t>Увеличение доли местного содержания в общем объеме закупок товаров, работ и услуг</t>
  </si>
  <si>
    <t>Увеличение доли местного содержания в закупках государственных учреждений и организаций, в товарах</t>
  </si>
  <si>
    <t xml:space="preserve">   ОО</t>
  </si>
  <si>
    <t>0/3</t>
  </si>
  <si>
    <t>0/0</t>
  </si>
  <si>
    <t>естественно-математическим дисциплинам</t>
  </si>
  <si>
    <t>общественно-гуманитарным дисциплинам</t>
  </si>
  <si>
    <t xml:space="preserve">Доля учащихся, успешно (отлично/хорошо) освоивших образовательные программы среди выпускников школ по:  </t>
  </si>
  <si>
    <t>за счет развития сети частных дошкольных организаций</t>
  </si>
  <si>
    <t xml:space="preserve">Охват детей  дошкольным воспитанием и обучением (в возрасте от  3-х  до 6 лет), в том числе: </t>
  </si>
  <si>
    <t>-</t>
  </si>
  <si>
    <t xml:space="preserve">в сельской местности </t>
  </si>
  <si>
    <t xml:space="preserve">Доля педагогов с высшим педагогическим образованием, в том числе: </t>
  </si>
  <si>
    <t xml:space="preserve">    %</t>
  </si>
  <si>
    <t>Количество открытых новых мест для снижения количества нуждающихся детей в дошкольном обучении           (3-6 лет)</t>
  </si>
  <si>
    <t>УЗ</t>
  </si>
  <si>
    <t>на 100 тыс. род.жив.</t>
  </si>
  <si>
    <t>на 100 тыс. нас.</t>
  </si>
  <si>
    <t xml:space="preserve">Количество созданных рабочих мест, в том числе  </t>
  </si>
  <si>
    <t>постоянных</t>
  </si>
  <si>
    <t>тенге</t>
  </si>
  <si>
    <t>ОКиРЯ</t>
  </si>
  <si>
    <t>чел</t>
  </si>
  <si>
    <t>ОФКиС</t>
  </si>
  <si>
    <t>6/6</t>
  </si>
  <si>
    <t>7/7</t>
  </si>
  <si>
    <t>ОЖКХ, ПТиАД</t>
  </si>
  <si>
    <t>Казах-телеком</t>
  </si>
  <si>
    <t xml:space="preserve">ОС </t>
  </si>
  <si>
    <t>тыс.кв.м</t>
  </si>
  <si>
    <t>Протяженность дорог, на которых произведены реконструкция, капитальный и средний ремонт</t>
  </si>
  <si>
    <t>тыс. га</t>
  </si>
  <si>
    <t>млн.тонн</t>
  </si>
  <si>
    <t>Акимы города и села</t>
  </si>
  <si>
    <t>Ед.</t>
  </si>
  <si>
    <t>Аппарат акима, государственные учреждения города</t>
  </si>
  <si>
    <t>Не более 1 нарушения срока на 100 тыс. оказанных услуг</t>
  </si>
  <si>
    <t>Управление госдоходов по городу Кокшетау</t>
  </si>
  <si>
    <t>Принятие мер  по подготовке территории города Кокшетау к безаварийному пропуску паводковых вод и других характерных для территории  видов ЧС природного характера.</t>
  </si>
  <si>
    <t>финансирование не требуется</t>
  </si>
  <si>
    <t xml:space="preserve">2016-2020 г. </t>
  </si>
  <si>
    <t>Ввод завода стальных силосов и легких металических конструкций</t>
  </si>
  <si>
    <t>2015 -2017г.</t>
  </si>
  <si>
    <t>2014-2018 г.</t>
  </si>
  <si>
    <t>ТОО "Kokshetau Optoelektronik"</t>
  </si>
  <si>
    <t>2014-2017 г.</t>
  </si>
  <si>
    <t>2013-2017 г.</t>
  </si>
  <si>
    <t>2015-2017 г.</t>
  </si>
  <si>
    <t>2014-2016г.</t>
  </si>
  <si>
    <t>Организация и проведение мероприятии по наркомании</t>
  </si>
  <si>
    <t>456.001.015</t>
  </si>
  <si>
    <t>Организация и проведение мероприятии по религии</t>
  </si>
  <si>
    <t>Организация и проведение государственных мероприятий</t>
  </si>
  <si>
    <t>456.003.015</t>
  </si>
  <si>
    <t>2016-2020</t>
  </si>
  <si>
    <t>Приобретение сельхоз техники СХТП</t>
  </si>
  <si>
    <t>Субсидирование развития племенного  животноводства и  повышение продуктивности и качества продукции животноводства</t>
  </si>
  <si>
    <t>в т.ч.</t>
  </si>
  <si>
    <t>Республиканский бюджет</t>
  </si>
  <si>
    <t xml:space="preserve">Местный бюджет </t>
  </si>
  <si>
    <t>Другие источники</t>
  </si>
  <si>
    <t>Информация</t>
  </si>
  <si>
    <t>Итого по  цели "Развитие  промышленности ":</t>
  </si>
  <si>
    <t>Итого по  цели "Повышение конкурентоспособности агропромышленного комплекса ":</t>
  </si>
  <si>
    <t>Итого по  цели "Развитие рыночной инфраструктуры, обеспечивающей эффективное  функционирование субъектов малого и среднего предпринимательства ":</t>
  </si>
  <si>
    <t>Итого по  цели "Увеличение доли местного содержания по средствам увеличения объема инвестиций и развитие инноваций ":</t>
  </si>
  <si>
    <t>Итого по  цели "Улучшение качества, доступности образования и повышение эффективности системы охраны прав и защиты законных интересов детей":</t>
  </si>
  <si>
    <t>Итого по  цели "Улучшение здоровья населения":</t>
  </si>
  <si>
    <t>Итого по  цели "Обеспечение занятости и эффективной системы социальной защиты граждан":</t>
  </si>
  <si>
    <t>Итого по  цели "Сохранение историко-культурного наследия города, развитие языков":</t>
  </si>
  <si>
    <t>Итого по  цели "Развитие физической культуры и массового спорта":</t>
  </si>
  <si>
    <t>Итого по  цели "Обеспечение единства нации и укрепление казахстанского патриотизма":</t>
  </si>
  <si>
    <t>Итого по  цели "Обеспечение правопорядка и общественной безопасности":</t>
  </si>
  <si>
    <t>Итого по  цели "Развитие системы Гражданской обороны, защиты населения и экономического потенциала от чрезвычайных ситуаций природного и техногенного характера":</t>
  </si>
  <si>
    <t>Итого по  направлению 2 "Социальная сфера":</t>
  </si>
  <si>
    <t>Итого по  направлению 3 "Инфраструктурный комплекс":</t>
  </si>
  <si>
    <t>Итого по  цели "Формирование современной информационной и телекоммуникационной инфраструктуры  города":</t>
  </si>
  <si>
    <t>Итого по  цели "Обеспечение доступности жилья и развитие строительства":</t>
  </si>
  <si>
    <t>Итого по  цели "Улучшение связанности экономического пространства":</t>
  </si>
  <si>
    <t>Итого по  цели "Развитие жизнеобеспечивающей инфраструктуры":</t>
  </si>
  <si>
    <t>Итого по  направлению 4 "Территориальное (пространственное) развитие, экология":</t>
  </si>
  <si>
    <t>Содержание и ремонт трех спортивных площадок по ул. Сулейменова в рамках ГЧП, путем передачи в доверительное управление</t>
  </si>
  <si>
    <t>Итого по  цели "Обеспечение экологической безопасности":</t>
  </si>
  <si>
    <t>Итого по  цели "Улучшение условий жизнеобеспечения сельского населения":</t>
  </si>
  <si>
    <t>Итого по  цели "Оптимизация процессов оказания государственных услуг, обеспечение их открытости и доступности":</t>
  </si>
  <si>
    <t>Итого по  цели "Достижение  самоокупаемости бюджета города":</t>
  </si>
  <si>
    <t>Итого по  направлению 5 "Система государственного местного управления и самоуправления":</t>
  </si>
  <si>
    <t>ВСЕГО по плану мероприятий:</t>
  </si>
  <si>
    <t>Итого по  направлению 1 "Экономическое развитие":</t>
  </si>
  <si>
    <t>Индекс физического объема  промышленной продукции, % к предыдущему году</t>
  </si>
  <si>
    <t>Цель 2.Повышение конкурентоспособности агропромышленного комплекса</t>
  </si>
  <si>
    <t>Цель 3. Развитие рыночной инфраструктуры, обеспечивающей эффективное  функционирование субъектов малого и среднего предпринимательства</t>
  </si>
  <si>
    <t>Цель 4. Увеличение доли местного содержания по средствам увеличения объема инвестиций и развитие инноваций</t>
  </si>
  <si>
    <t>Цель 5. Улучшение качества, доступности образования и повышение эффективности системы охраны прав и защиты законных интересов детей</t>
  </si>
  <si>
    <t>Цель 6: Улучшение здоровья населения</t>
  </si>
  <si>
    <t>Цель 7. Обеспечение занятости и эффективной системы социальной защиты граждан</t>
  </si>
  <si>
    <t>Цель 8. Сохранение историко-культурного наследия города, развитие языков</t>
  </si>
  <si>
    <t>Цель 9. Развитие физической культуры и массового спорта</t>
  </si>
  <si>
    <t>Цель 10. Обеспечение единства нации и укрепление казахстанского патриотизма</t>
  </si>
  <si>
    <t xml:space="preserve">Цель 11. Обеспечение правопорядка и общественной безопасности </t>
  </si>
  <si>
    <t>Снижение числа погибших в дорожно-транспортных происшествиях на 100 пострадавших</t>
  </si>
  <si>
    <t>Удельный вес преступлений совершенных несовершенолетними</t>
  </si>
  <si>
    <t>Цель 12. Развитие системы Гражданской обороны, защиты населения и экономического потенциала от чрезвычайных ситуаций природного и техногенного характера</t>
  </si>
  <si>
    <t>Цель 13. Формирование современной информационной и телекоммуникационной инфраструктуры  города</t>
  </si>
  <si>
    <t xml:space="preserve">Цель 14. Обеспечение доступности жилья и развитие строительства </t>
  </si>
  <si>
    <t>Цель 15. Улучшение связанности экономического пространства</t>
  </si>
  <si>
    <t>Цель 16. Развитие жизнеобеспечивающей инфраструктуры</t>
  </si>
  <si>
    <t>Цель 17. Обеспечение экологической безопасности</t>
  </si>
  <si>
    <t>Цель 18. Улучшение условий жизнеобеспечения сельского населения</t>
  </si>
  <si>
    <t>Цель 19. Оптимизация процессов оказания государственных услуг, обеспечение их открытости и доступности</t>
  </si>
  <si>
    <t>Цель 20. Достижение  самоокупаемости бюджета города</t>
  </si>
  <si>
    <t>млн. кВТ</t>
  </si>
  <si>
    <t>млн тенге</t>
  </si>
  <si>
    <t>Переподготовка и повышение квалификации кадров, в том числе частично занятых и наемных работников по программе "ДКЗ-2020"</t>
  </si>
  <si>
    <t>2016 год</t>
  </si>
  <si>
    <t>2017 год</t>
  </si>
  <si>
    <t>Уровень видов государственных услуг, оказываемых  через Государственную Корпорацию</t>
  </si>
  <si>
    <t>ОЭиБП, акимат города</t>
  </si>
  <si>
    <t>ОЭиБП, аким Красноярского с/о</t>
  </si>
  <si>
    <t xml:space="preserve">Доля взрослого населения владеющего английским языком 
</t>
  </si>
  <si>
    <t>Доля взрослого населения владеющего тремя языками (государственный, русский и английским)</t>
  </si>
  <si>
    <t>Снижение численности приверженцев нетрадиционных религиозных течений</t>
  </si>
  <si>
    <t>Проведение акции в целях пропоганды соблюдения Закона "О языках в Республике Казахстан"</t>
  </si>
  <si>
    <t>Строительство детского сада на 280 мест (привязка) в мкр. Боровской города Кокшетау</t>
  </si>
  <si>
    <t>Разработка  ПСД  на строительство детского сада на 280 мест в   городе Кокшетау (привязка)</t>
  </si>
  <si>
    <t>Разработка  ПСД с положительной государственной экспертизой  на строительство детского сада на 280 мест   по ул. Ауэзова, 119 в городе Кокшетау</t>
  </si>
  <si>
    <t>Строительство типовой школы на 900 мест (привязка) в г.Кокшетау Акмолинской области</t>
  </si>
  <si>
    <t>2016-2017 год</t>
  </si>
  <si>
    <t>Строительство пристройки на 420 мест  к СШ №18  в г. Кокшетау Акмолинской области</t>
  </si>
  <si>
    <t>Строительство учебно-воспитательного комплекса  (на 10 классов, школа І, ІІ, ступени) с дошкольным отделением на 4 группы в жилом районе вдоль Красноярской трассы в г. Кокшетау Акмолинской области</t>
  </si>
  <si>
    <t>Строительство трех 30-ти квартирных жилых домов в городе Кокшетау Акмолинской области (привязка) (позиция 1)</t>
  </si>
  <si>
    <t xml:space="preserve">Строительство трех 30-ти квартирных жилых домов городе Кокшетау Акмолинской области (привязка) (позиция 2) </t>
  </si>
  <si>
    <t>Строительство трех 30-ти квартирных жилых домов городе Кокшетау Акмолинской области (привязка) (позиция 3)</t>
  </si>
  <si>
    <t xml:space="preserve">Разработка ПСД на строительство двух  пятиэтажных 40-ка квартирных жилых домов (привязка) </t>
  </si>
  <si>
    <t xml:space="preserve">Строительство  45-ти квартирного жилого дома  в мкр. Центральный 55 "Б" г.Кокшетау Акмолинской области (позиция 1) </t>
  </si>
  <si>
    <t xml:space="preserve">Строительство  45-ти квартирного жилого дома  в мкр. Центральный 55 "Б" г.Кокшетау Акмолинской области (позиция2) </t>
  </si>
  <si>
    <t xml:space="preserve">Строительство  45-ти квартирного жилого дома  в мкр. Коктем 11 "Б" г.Кокшетау Акмолинской области </t>
  </si>
  <si>
    <t>Строительство 5-ти,7-ми,9-ти этажных жилых домов севернее мкр.Васильковский в г.Кокшетау. Девяти этажный жилой дом</t>
  </si>
  <si>
    <t>2016-2017г</t>
  </si>
  <si>
    <t>Строительство 12-ти многоквартирных жилых домов в г.Кокшетау</t>
  </si>
  <si>
    <t>2018г</t>
  </si>
  <si>
    <t>467.003.034</t>
  </si>
  <si>
    <t>Строительство инженерных сетей по ул.Горького к жилым застройкам (в том числе ЖК Жансая)  г.Кокшетау Акмолинской области</t>
  </si>
  <si>
    <t>2018 год</t>
  </si>
  <si>
    <t>Строительство инженерных сетей  водоснабжения в мкр. Бирлик г.Кокшетау  Акмолинской области</t>
  </si>
  <si>
    <t>Разработка проектно-сметной документации с проведением государственной экспертизы на строительство  наружных инженерных сетей  и благоустройства  к 11-ти  многоквартирным  жилым домам  севернее мкр. Коктем г. Кокшетау</t>
  </si>
  <si>
    <t>2016 -2017 г</t>
  </si>
  <si>
    <t>Строительство  наружных инженерных сетей  и благоустройства  к 11-ти  многоквартирным  жилым домам  севернее мкр. Коктем г. Кокшетау</t>
  </si>
  <si>
    <t xml:space="preserve">Разработка проектно-сметной документации с проведением государственной экспертизы на строительство инженерных сетей на участке площадью 514 га г. Кокшетау </t>
  </si>
  <si>
    <t xml:space="preserve">Строительство инженерных сетей на участке площадью 514 га г. Кокшетау </t>
  </si>
  <si>
    <t>Разработка проектно-сметной документации с проведением государственной экспертизы на строительство инженерных сетей в южной части п. Станционный на участке площадью 60 га г. Кокшетау</t>
  </si>
  <si>
    <t>Строительство инженерных сетей в южной части п. Станционный на участке площадью 60 га г. Кокшетау</t>
  </si>
  <si>
    <t xml:space="preserve">Строительство внутриквартальных сетей (электрические, тепловые, водоснабжение и канализация) и благоустройство к 60-ти квартирному жилому дому в микрорайоне Боровской г.Кокшетау </t>
  </si>
  <si>
    <t xml:space="preserve">Строительство внутриквартальных наружных газоснабжающих сетей к 60-ти квартирному жилому дому в микрорайоне Боровской г.Кокшетау </t>
  </si>
  <si>
    <t>467.004.032</t>
  </si>
  <si>
    <t>Строительство магистральных и внутриквартальных сетей севернее микрорайона Васильковский (на участке площадью 33,5 га) 2 этап в городе Кокшетау Акмолинской области  (2 очередь)</t>
  </si>
  <si>
    <t>Строительство магистральных и внутриквартальных сетей севернее микрорайона Васильковский (на участке площадью 33,5 га) 2 этап в городе Кокшетау Акмолинской области  (3 очередь)</t>
  </si>
  <si>
    <t>Строительство вертикальных сетей  и благоустройство севернее микрорайона Васильковский (на участке площадью 13 га)  в городе Кокшетау Акмолинской области  Вертикальная планировка.</t>
  </si>
  <si>
    <t xml:space="preserve">Строительство инженерных сетей водоснабжения в мкр.Бирлик г.Кокшетау </t>
  </si>
  <si>
    <t>467.004.034</t>
  </si>
  <si>
    <t>467.004.035</t>
  </si>
  <si>
    <t>Строительство наружных инженерных сетей и благоустройства к жилым 45-ти квартирным девятиэтажным жилым домам с двумя жилыми пристройками севернее микрорайона  Васильковский в г.Кокшетау (поз.14,15,6)</t>
  </si>
  <si>
    <t>Строительство наружных инженерных сетей и благоустройства к жилым 45-ти квартирным девятиэтажным жилым домам с двумя жилыми пристройками севернее микрорайона  Васильковский в г.Кокшетау (поз.16, 17, 7)</t>
  </si>
  <si>
    <t>Строительство наружных инженерных сетей и благоустройства к жилым 45-ти квартирным девятиэтажным жилым домам с двумя жилыми пристройками севернее микрорайона  Васильковский в г.Кокшетау (поз. 29)</t>
  </si>
  <si>
    <t>467.062.011</t>
  </si>
  <si>
    <t>Строительство наружных инженерных сетей канализации по ул. Ауельбекова (от ул. Темирбекова до ул. Куйбышева) в г.Кокшетау</t>
  </si>
  <si>
    <t>Строительство сети водопровода по ул. Вавилова-Гете-Мицкевич в г. Кокшетау</t>
  </si>
  <si>
    <t>467.006.015</t>
  </si>
  <si>
    <t xml:space="preserve">акт </t>
  </si>
  <si>
    <t>467.062.015</t>
  </si>
  <si>
    <t>Жилищная инспекция</t>
  </si>
  <si>
    <t>ОО, ОС</t>
  </si>
  <si>
    <t>Организация постоянной практики демонстрации учащимся старших классов средних школ, первых курсов технических и профессиональных, высших учебных заведений тематических роликов (фильмов), направленных на толерантное воспитание и формирования у молодежи стойкого неприятия деструктивной религиозной идеологии</t>
  </si>
  <si>
    <t>Информация в УДР</t>
  </si>
  <si>
    <t>Не требуется</t>
  </si>
  <si>
    <t>Приложение к постановлению</t>
  </si>
  <si>
    <t>№А-12/3326  от 30.12.2016 г.</t>
  </si>
  <si>
    <t>5,461</t>
  </si>
  <si>
    <t>465.006.011</t>
  </si>
  <si>
    <t>465.006.0015</t>
  </si>
  <si>
    <t>465.007.011</t>
  </si>
  <si>
    <t>465.007.0015</t>
  </si>
  <si>
    <t>Увеличение количества проектов ГЧП, получивших положительные заключения по разработанной документации и объявление конкурса по ним</t>
  </si>
  <si>
    <t xml:space="preserve">Строительство детского сада на 280 мест по ул.Ауэзова, 119 в г.Кокшетау </t>
  </si>
  <si>
    <t xml:space="preserve">2017г. </t>
  </si>
  <si>
    <t>Разработка  ПСД  на строительство детского сада на 280 мест в городе Кокшетау (привязка)</t>
  </si>
  <si>
    <t xml:space="preserve">Разработка  ПСД  на строительство детского сада для детей с нарушением речи на 280 мест  города Кокшетау </t>
  </si>
  <si>
    <t xml:space="preserve">Строительство детского сада для детей с нарушением речи на 280 мест  города Кокшетау </t>
  </si>
  <si>
    <t xml:space="preserve">2016-2017гг. </t>
  </si>
  <si>
    <t xml:space="preserve">2018-2019гг. </t>
  </si>
  <si>
    <t xml:space="preserve">Строительство детского сада на 280 мест  в г.Кокшетау </t>
  </si>
  <si>
    <t>Строительство пристройки на 420 мест к СШ №18  г.Кокшетау Акмолинской области</t>
  </si>
  <si>
    <t xml:space="preserve">2018г. </t>
  </si>
  <si>
    <t>467.024.011</t>
  </si>
  <si>
    <t>Строительство типовой школы на 900 мест в г.Кокшетау Акмолинской области (привязка)</t>
  </si>
  <si>
    <t>Разработка ПСД на строительство пристройки на 500 мест  к СШ №1 (привязка)  в г. Кокшетау Акмолинской области с проведением комплексной вневедомственной экспертизы</t>
  </si>
  <si>
    <t>Разработка ПСД на строительство пристройки на 500 мест  к СШ №13 (привязка)  в г. Кокшетау Акмолинской области с проведением комплексной вневедомственной экспертизы</t>
  </si>
  <si>
    <t>Строительство типовой школы на 900 мест в г.Кокшетау Акмолинской области (привязка</t>
  </si>
  <si>
    <t>467.024.032</t>
  </si>
  <si>
    <t>Разработка проектно-сметной документации на строительство 12-ти многоквартирных жилых домов в г.Кокшетау с проведением комплексной вневедомственной экспертизы</t>
  </si>
  <si>
    <t>2018-2019г</t>
  </si>
  <si>
    <t xml:space="preserve">Разработка ПСД на строительство трех   40-ка квартирных жилых домов в городе Кокшетау (привязка) с проведением комплексной вневедомственной экспертизы </t>
  </si>
  <si>
    <t>2017г</t>
  </si>
  <si>
    <t xml:space="preserve">Строительство трех   40-ка квартирных жилых домов в городе Кокшетау </t>
  </si>
  <si>
    <t>Строительство  девятиэтажного 35-ти квартирного жилого дома  прямоугольной формы в плане с глухими торцевыми стенами, (привязка) г.Кокшетау (позиция 2) (без наружных инженерных сетей)</t>
  </si>
  <si>
    <t>Строительство наружных инженерных сетей и благоустройство к девятиэтажным 45-ти квартирным жилым домам в микрорайоне Центральный, 55 Б (позиция 1, 2) города Кокшетау Акмолинской области</t>
  </si>
  <si>
    <t>Разработка  проектно-сметной документации на строительство  наружных  инженерных сетей  и благоустройство  к девятиэтажному  45-ти  квартирному дому  в микрорайоне Коктем, 11 Б города  Кокшетау  Акмолинской области</t>
  </si>
  <si>
    <t>Благоустройство  и инженерные сети  к 90 квартирному  жилому  дому   в микрорайоне  "Юбилейный" дом  №3а  в городе  Кокшетау</t>
  </si>
  <si>
    <t>Строительство инженерных сетей  и благоустройство  к сорокапятиквартирному  жилому  по улице 8 марта дом  113"б" города Кокшетау  Акмолинской области</t>
  </si>
  <si>
    <t xml:space="preserve">Строительство  наружных  инженерных сетей  и благоустройство 108-ми квартирного  жилого дома  (позиция Б) г. Кокшетау </t>
  </si>
  <si>
    <t>2019 год</t>
  </si>
  <si>
    <t>467.004.016</t>
  </si>
  <si>
    <t>Разработка ПСД с проведением комплексной вневедомственной экспертизы на строительство наружных сетей теплоснабжения в с.Красный Яр г.Кокшетау</t>
  </si>
  <si>
    <t xml:space="preserve">Реконструкция тепломагистрали в пос. Застанционный г.Кокшетау </t>
  </si>
  <si>
    <t xml:space="preserve">Корректировка проектно-сметной документации на строительство  наружных  инженерных сетей  и благоустройство 108-ми квартирного  жилого дома  (позиция Б) г. Кокшетау </t>
  </si>
  <si>
    <t>Разработка ПСД с проведением комплексной вневедомственной экспертизы на строительство инженерных сетей к детскому саду для детей с нарушением речи на 280 мест г.Кокшетау</t>
  </si>
  <si>
    <t>Разработка ПСД с проведением комплексной вневедомственной экспертизы на строительство инженерных сетей к детскому саду  на 280 мест г.Кокшетау</t>
  </si>
  <si>
    <t>Строительство инженерных сетей к детскому саду для детей с нарушением речи на 280 мест г.Кокшетау</t>
  </si>
  <si>
    <t>Строительство инженерных сетей к детскому саду  на 280 мест г.Кокшетау</t>
  </si>
  <si>
    <t>200,000</t>
  </si>
  <si>
    <t>2016-2018г.</t>
  </si>
  <si>
    <t>2019г.</t>
  </si>
  <si>
    <t>2020г.</t>
  </si>
  <si>
    <t>Строительство пристройки на 500 мест к СШ №1  г.Кокшетау Акмолинской области</t>
  </si>
  <si>
    <t xml:space="preserve">Строительство пристройки на 500 мест к СШ №13 в г.Кокшетау Акмолинской области </t>
  </si>
  <si>
    <t xml:space="preserve">2018-2019г. </t>
  </si>
  <si>
    <t xml:space="preserve">2018-2019 г. </t>
  </si>
  <si>
    <t>2016 -2017г</t>
  </si>
  <si>
    <t>2016год</t>
  </si>
  <si>
    <t>Производство рукавов высокого давления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</si>
</sst>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"/>
    <numFmt numFmtId="166" formatCode="0.000"/>
    <numFmt numFmtId="167" formatCode="_-* #,##0.000_р_._-;\-* #,##0.000_р_._-;_-* &quot;-&quot;??_р_._-;_-@_-"/>
  </numFmts>
  <fonts count="5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FF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5">
    <xf numFmtId="0" fontId="0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166" fontId="23" fillId="0" borderId="0" applyBorder="0" applyProtection="0"/>
    <xf numFmtId="0" fontId="24" fillId="0" borderId="0"/>
    <xf numFmtId="0" fontId="24" fillId="0" borderId="0"/>
    <xf numFmtId="0" fontId="22" fillId="0" borderId="0"/>
    <xf numFmtId="0" fontId="25" fillId="0" borderId="0"/>
    <xf numFmtId="0" fontId="48" fillId="0" borderId="0">
      <alignment horizontal="left" vertical="top"/>
    </xf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2" fillId="9" borderId="17" applyNumberFormat="0" applyAlignment="0" applyProtection="0"/>
    <xf numFmtId="0" fontId="33" fillId="16" borderId="18" applyNumberFormat="0" applyAlignment="0" applyProtection="0"/>
    <xf numFmtId="0" fontId="34" fillId="16" borderId="17" applyNumberFormat="0" applyAlignment="0" applyProtection="0"/>
    <xf numFmtId="44" fontId="1" fillId="0" borderId="0" applyFont="0" applyFill="0" applyBorder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24" fillId="0" borderId="0"/>
    <xf numFmtId="0" fontId="24" fillId="0" borderId="0"/>
    <xf numFmtId="0" fontId="39" fillId="17" borderId="23" applyNumberFormat="0" applyAlignment="0" applyProtection="0"/>
    <xf numFmtId="0" fontId="40" fillId="0" borderId="0" applyNumberFormat="0" applyFill="0" applyBorder="0" applyAlignment="0" applyProtection="0"/>
    <xf numFmtId="0" fontId="41" fillId="18" borderId="0" applyNumberFormat="0" applyBorder="0" applyAlignment="0" applyProtection="0"/>
    <xf numFmtId="0" fontId="1" fillId="0" borderId="0">
      <alignment horizontal="center"/>
    </xf>
    <xf numFmtId="0" fontId="1" fillId="0" borderId="0">
      <alignment horizontal="center"/>
    </xf>
    <xf numFmtId="0" fontId="49" fillId="0" borderId="0"/>
    <xf numFmtId="0" fontId="1" fillId="0" borderId="0"/>
    <xf numFmtId="0" fontId="42" fillId="7" borderId="0" applyNumberFormat="0" applyBorder="0" applyAlignment="0" applyProtection="0"/>
    <xf numFmtId="0" fontId="43" fillId="0" borderId="0" applyNumberFormat="0" applyFill="0" applyBorder="0" applyAlignment="0" applyProtection="0"/>
    <xf numFmtId="0" fontId="3" fillId="19" borderId="24" applyNumberFormat="0" applyFont="0" applyAlignment="0" applyProtection="0"/>
    <xf numFmtId="0" fontId="44" fillId="0" borderId="25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3" fillId="0" borderId="0"/>
    <xf numFmtId="43" fontId="22" fillId="0" borderId="0" applyFont="0" applyFill="0" applyBorder="0" applyAlignment="0" applyProtection="0"/>
  </cellStyleXfs>
  <cellXfs count="645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" fontId="4" fillId="0" borderId="0" xfId="0" applyNumberFormat="1" applyFont="1" applyFill="1" applyAlignment="1">
      <alignment horizontal="left" wrapText="1"/>
    </xf>
    <xf numFmtId="165" fontId="4" fillId="0" borderId="0" xfId="0" applyNumberFormat="1" applyFont="1" applyFill="1" applyAlignment="1">
      <alignment horizontal="left" wrapText="1"/>
    </xf>
    <xf numFmtId="0" fontId="6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4" fillId="4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12" fillId="4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3" fontId="13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0" fontId="8" fillId="5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4" fillId="5" borderId="1" xfId="0" applyFont="1" applyFill="1" applyBorder="1" applyAlignment="1">
      <alignment wrapText="1"/>
    </xf>
    <xf numFmtId="0" fontId="15" fillId="5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3" fontId="13" fillId="0" borderId="2" xfId="0" applyNumberFormat="1" applyFont="1" applyFill="1" applyBorder="1" applyAlignment="1">
      <alignment horizontal="center" vertical="top" wrapText="1"/>
    </xf>
    <xf numFmtId="3" fontId="13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3" fontId="8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0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0" fillId="6" borderId="0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wrapText="1"/>
    </xf>
    <xf numFmtId="3" fontId="13" fillId="0" borderId="2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7" fillId="0" borderId="1" xfId="0" applyFont="1" applyFill="1" applyBorder="1" applyAlignment="1" applyProtection="1">
      <alignment horizontal="center" vertical="top" wrapText="1"/>
      <protection locked="0"/>
    </xf>
    <xf numFmtId="0" fontId="27" fillId="0" borderId="0" xfId="0" applyFont="1" applyFill="1" applyAlignment="1">
      <alignment horizontal="center" vertical="top" wrapText="1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Alignment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 vertical="top" wrapText="1"/>
    </xf>
    <xf numFmtId="0" fontId="16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wrapText="1"/>
    </xf>
    <xf numFmtId="0" fontId="26" fillId="0" borderId="1" xfId="0" applyFont="1" applyFill="1" applyBorder="1" applyAlignment="1" applyProtection="1">
      <alignment vertical="top" wrapText="1"/>
      <protection locked="0"/>
    </xf>
    <xf numFmtId="0" fontId="26" fillId="0" borderId="1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Alignment="1">
      <alignment horizontal="center" vertical="top" wrapText="1"/>
    </xf>
    <xf numFmtId="0" fontId="2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>
      <alignment horizontal="right" vertical="center" wrapText="1"/>
    </xf>
    <xf numFmtId="164" fontId="5" fillId="0" borderId="15" xfId="0" applyNumberFormat="1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/>
    <xf numFmtId="0" fontId="19" fillId="0" borderId="2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 applyProtection="1">
      <alignment horizontal="center" vertical="top" wrapText="1"/>
      <protection locked="0"/>
    </xf>
    <xf numFmtId="164" fontId="19" fillId="0" borderId="2" xfId="0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5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>
      <alignment wrapText="1"/>
    </xf>
    <xf numFmtId="164" fontId="5" fillId="0" borderId="3" xfId="0" applyNumberFormat="1" applyFont="1" applyFill="1" applyBorder="1" applyAlignment="1" applyProtection="1">
      <alignment horizontal="right" vertical="top" wrapText="1"/>
      <protection locked="0"/>
    </xf>
    <xf numFmtId="0" fontId="14" fillId="0" borderId="3" xfId="0" applyFont="1" applyFill="1" applyBorder="1" applyAlignment="1" applyProtection="1">
      <alignment horizontal="right" vertical="top" wrapText="1"/>
      <protection locked="0"/>
    </xf>
    <xf numFmtId="164" fontId="1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14" fillId="0" borderId="1" xfId="0" applyFont="1" applyFill="1" applyBorder="1" applyAlignment="1" applyProtection="1">
      <alignment horizontal="right" vertical="top" wrapText="1"/>
      <protection locked="0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27" fillId="0" borderId="1" xfId="0" applyFont="1" applyFill="1" applyBorder="1" applyAlignment="1">
      <alignment vertical="top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Alignment="1">
      <alignment wrapText="1"/>
    </xf>
    <xf numFmtId="0" fontId="21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 applyProtection="1">
      <alignment horizontal="right" vertical="top" wrapText="1"/>
      <protection locked="0"/>
    </xf>
    <xf numFmtId="164" fontId="21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18" fillId="0" borderId="2" xfId="0" applyFont="1" applyFill="1" applyBorder="1" applyAlignment="1" applyProtection="1">
      <alignment horizontal="center" vertical="top" wrapText="1"/>
      <protection locked="0"/>
    </xf>
    <xf numFmtId="0" fontId="21" fillId="0" borderId="2" xfId="0" applyFont="1" applyFill="1" applyBorder="1" applyAlignment="1">
      <alignment horizontal="right" vertical="center" wrapText="1"/>
    </xf>
    <xf numFmtId="164" fontId="14" fillId="0" borderId="1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>
      <alignment wrapText="1"/>
    </xf>
    <xf numFmtId="0" fontId="14" fillId="0" borderId="7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Alignment="1">
      <alignment wrapText="1"/>
    </xf>
    <xf numFmtId="1" fontId="14" fillId="0" borderId="1" xfId="0" applyNumberFormat="1" applyFont="1" applyFill="1" applyBorder="1" applyAlignment="1" applyProtection="1">
      <alignment horizontal="right" vertical="top" wrapText="1"/>
      <protection locked="0"/>
    </xf>
    <xf numFmtId="0" fontId="14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16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8" fillId="20" borderId="1" xfId="43" applyFont="1" applyFill="1" applyBorder="1" applyAlignment="1">
      <alignment vertical="top"/>
    </xf>
    <xf numFmtId="0" fontId="11" fillId="20" borderId="1" xfId="2" applyFont="1" applyFill="1" applyBorder="1" applyAlignment="1">
      <alignment horizontal="center" vertical="top" wrapText="1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>
      <alignment horizontal="center" vertical="top" wrapText="1"/>
    </xf>
    <xf numFmtId="166" fontId="14" fillId="4" borderId="1" xfId="0" applyNumberFormat="1" applyFont="1" applyFill="1" applyBorder="1" applyAlignment="1" applyProtection="1">
      <alignment horizontal="right" vertical="top" wrapText="1"/>
      <protection locked="0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wrapText="1"/>
    </xf>
    <xf numFmtId="0" fontId="26" fillId="4" borderId="1" xfId="43" applyFont="1" applyFill="1" applyBorder="1" applyAlignment="1">
      <alignment vertical="top"/>
    </xf>
    <xf numFmtId="0" fontId="27" fillId="4" borderId="1" xfId="2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vertical="top" wrapText="1"/>
    </xf>
    <xf numFmtId="0" fontId="52" fillId="0" borderId="1" xfId="0" applyFont="1" applyFill="1" applyBorder="1" applyAlignment="1" applyProtection="1">
      <alignment vertical="top" wrapText="1"/>
      <protection locked="0"/>
    </xf>
    <xf numFmtId="0" fontId="52" fillId="0" borderId="1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>
      <alignment horizontal="center" vertical="top" wrapText="1"/>
    </xf>
    <xf numFmtId="0" fontId="52" fillId="0" borderId="1" xfId="0" applyFont="1" applyFill="1" applyBorder="1" applyAlignment="1" applyProtection="1">
      <alignment horizontal="left" vertical="top" wrapText="1"/>
      <protection locked="0"/>
    </xf>
    <xf numFmtId="0" fontId="53" fillId="0" borderId="3" xfId="0" applyFont="1" applyFill="1" applyBorder="1" applyAlignment="1" applyProtection="1">
      <alignment vertical="top" wrapText="1"/>
      <protection locked="0"/>
    </xf>
    <xf numFmtId="0" fontId="53" fillId="0" borderId="3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>
      <alignment horizontal="center" vertical="top" wrapText="1"/>
    </xf>
    <xf numFmtId="0" fontId="53" fillId="0" borderId="3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Fill="1" applyAlignment="1">
      <alignment horizontal="left" vertical="top" wrapText="1"/>
    </xf>
    <xf numFmtId="0" fontId="30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 applyProtection="1">
      <alignment vertical="top" wrapText="1"/>
      <protection locked="0"/>
    </xf>
    <xf numFmtId="0" fontId="18" fillId="0" borderId="3" xfId="0" applyFont="1" applyFill="1" applyBorder="1" applyAlignment="1" applyProtection="1">
      <alignment horizontal="center" vertical="top" wrapText="1"/>
      <protection locked="0"/>
    </xf>
    <xf numFmtId="0" fontId="18" fillId="0" borderId="3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>
      <alignment vertical="top" wrapText="1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right" vertical="top" wrapText="1"/>
      <protection locked="0"/>
    </xf>
    <xf numFmtId="1" fontId="5" fillId="0" borderId="3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right" vertical="top" wrapText="1"/>
      <protection locked="0"/>
    </xf>
    <xf numFmtId="1" fontId="5" fillId="0" borderId="1" xfId="0" applyNumberFormat="1" applyFont="1" applyFill="1" applyBorder="1" applyAlignment="1" applyProtection="1">
      <alignment horizontal="right" vertical="top" wrapText="1"/>
      <protection locked="0"/>
    </xf>
    <xf numFmtId="1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3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3" xfId="0" applyFont="1" applyFill="1" applyBorder="1" applyAlignment="1" applyProtection="1">
      <alignment vertical="top" wrapText="1"/>
      <protection locked="0"/>
    </xf>
    <xf numFmtId="0" fontId="14" fillId="0" borderId="3" xfId="0" applyFont="1" applyFill="1" applyBorder="1" applyAlignment="1" applyProtection="1">
      <alignment horizontal="center" vertical="top" wrapText="1"/>
      <protection locked="0"/>
    </xf>
    <xf numFmtId="49" fontId="14" fillId="0" borderId="1" xfId="0" applyNumberFormat="1" applyFont="1" applyFill="1" applyBorder="1" applyAlignment="1" applyProtection="1">
      <alignment horizontal="right" vertical="top" wrapText="1"/>
      <protection locked="0"/>
    </xf>
    <xf numFmtId="49" fontId="14" fillId="0" borderId="4" xfId="0" applyNumberFormat="1" applyFont="1" applyFill="1" applyBorder="1" applyAlignment="1" applyProtection="1">
      <alignment horizontal="right" vertical="top" wrapText="1"/>
      <protection locked="0"/>
    </xf>
    <xf numFmtId="49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 applyProtection="1">
      <alignment vertical="top" wrapText="1"/>
      <protection locked="0"/>
    </xf>
    <xf numFmtId="49" fontId="14" fillId="0" borderId="7" xfId="0" applyNumberFormat="1" applyFont="1" applyFill="1" applyBorder="1" applyAlignment="1" applyProtection="1">
      <alignment horizontal="right" vertical="top" wrapText="1"/>
      <protection locked="0"/>
    </xf>
    <xf numFmtId="49" fontId="14" fillId="0" borderId="15" xfId="0" applyNumberFormat="1" applyFont="1" applyFill="1" applyBorder="1" applyAlignment="1" applyProtection="1">
      <alignment horizontal="right" vertical="top" wrapText="1"/>
      <protection locked="0"/>
    </xf>
    <xf numFmtId="49" fontId="14" fillId="0" borderId="15" xfId="0" applyNumberFormat="1" applyFont="1" applyFill="1" applyBorder="1" applyAlignment="1" applyProtection="1">
      <alignment horizontal="center" vertical="top" wrapText="1"/>
      <protection locked="0"/>
    </xf>
    <xf numFmtId="0" fontId="28" fillId="0" borderId="1" xfId="0" applyFont="1" applyFill="1" applyBorder="1" applyAlignment="1" applyProtection="1">
      <alignment vertical="top" wrapText="1"/>
      <protection locked="0"/>
    </xf>
    <xf numFmtId="0" fontId="28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wrapText="1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>
      <alignment horizontal="center" vertical="top" wrapText="1"/>
    </xf>
    <xf numFmtId="0" fontId="19" fillId="0" borderId="4" xfId="0" applyFont="1" applyFill="1" applyBorder="1" applyAlignment="1" applyProtection="1">
      <alignment horizontal="center" vertical="top" wrapText="1"/>
      <protection locked="0"/>
    </xf>
    <xf numFmtId="0" fontId="19" fillId="0" borderId="15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>
      <alignment wrapText="1"/>
    </xf>
    <xf numFmtId="0" fontId="16" fillId="0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Alignment="1">
      <alignment vertical="top"/>
    </xf>
    <xf numFmtId="0" fontId="16" fillId="0" borderId="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top"/>
    </xf>
    <xf numFmtId="0" fontId="16" fillId="0" borderId="14" xfId="0" applyFont="1" applyFill="1" applyBorder="1" applyAlignment="1" applyProtection="1">
      <alignment horizontal="center" vertical="top" wrapText="1"/>
      <protection locked="0"/>
    </xf>
    <xf numFmtId="0" fontId="16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5" xfId="0" applyNumberFormat="1" applyFont="1" applyFill="1" applyBorder="1" applyAlignment="1" applyProtection="1">
      <alignment horizontal="center" vertical="top" wrapText="1"/>
      <protection locked="0"/>
    </xf>
    <xf numFmtId="0" fontId="21" fillId="0" borderId="2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5" xfId="0" applyFont="1" applyFill="1" applyBorder="1" applyAlignment="1" applyProtection="1">
      <alignment horizontal="right" vertical="top" wrapText="1"/>
      <protection locked="0"/>
    </xf>
    <xf numFmtId="49" fontId="21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top" wrapText="1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1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" xfId="2" applyFont="1" applyFill="1" applyBorder="1" applyAlignment="1">
      <alignment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>
      <alignment horizontal="center" vertical="top" wrapText="1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4" borderId="2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top" wrapText="1"/>
    </xf>
    <xf numFmtId="166" fontId="5" fillId="4" borderId="1" xfId="0" applyNumberFormat="1" applyFont="1" applyFill="1" applyBorder="1" applyAlignment="1" applyProtection="1">
      <alignment horizontal="right" vertical="top" wrapText="1"/>
      <protection locked="0"/>
    </xf>
    <xf numFmtId="166" fontId="5" fillId="4" borderId="2" xfId="0" applyNumberFormat="1" applyFont="1" applyFill="1" applyBorder="1" applyAlignment="1">
      <alignment horizontal="right" vertical="center" wrapText="1"/>
    </xf>
    <xf numFmtId="0" fontId="53" fillId="0" borderId="1" xfId="0" applyFont="1" applyFill="1" applyBorder="1" applyAlignment="1" applyProtection="1">
      <alignment vertical="top" wrapText="1"/>
      <protection locked="0"/>
    </xf>
    <xf numFmtId="0" fontId="53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3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8" fillId="0" borderId="0" xfId="0" applyFont="1" applyFill="1" applyAlignment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Alignment="1">
      <alignment horizontal="center" vertical="top" wrapText="1"/>
    </xf>
    <xf numFmtId="164" fontId="11" fillId="0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vertical="top" wrapText="1"/>
      <protection locked="0"/>
    </xf>
    <xf numFmtId="164" fontId="11" fillId="0" borderId="5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/>
    </xf>
    <xf numFmtId="0" fontId="27" fillId="0" borderId="3" xfId="0" applyFont="1" applyFill="1" applyBorder="1" applyAlignment="1" applyProtection="1">
      <alignment vertical="top" wrapText="1"/>
      <protection locked="0"/>
    </xf>
    <xf numFmtId="0" fontId="11" fillId="0" borderId="13" xfId="0" applyFont="1" applyFill="1" applyBorder="1" applyAlignment="1" applyProtection="1">
      <alignment horizontal="center" vertical="top" wrapText="1"/>
      <protection locked="0"/>
    </xf>
    <xf numFmtId="164" fontId="11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21" fillId="0" borderId="2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 wrapText="1"/>
    </xf>
    <xf numFmtId="164" fontId="14" fillId="0" borderId="9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right" vertical="top" wrapText="1"/>
      <protection locked="0"/>
    </xf>
    <xf numFmtId="0" fontId="11" fillId="0" borderId="15" xfId="0" applyFont="1" applyFill="1" applyBorder="1" applyAlignment="1" applyProtection="1">
      <alignment horizontal="right" vertical="top" wrapText="1"/>
      <protection locked="0"/>
    </xf>
    <xf numFmtId="0" fontId="19" fillId="0" borderId="1" xfId="0" applyFont="1" applyFill="1" applyBorder="1" applyAlignment="1">
      <alignment vertical="top" wrapText="1"/>
    </xf>
    <xf numFmtId="1" fontId="14" fillId="0" borderId="4" xfId="0" applyNumberFormat="1" applyFont="1" applyFill="1" applyBorder="1" applyAlignment="1" applyProtection="1">
      <alignment horizontal="right" vertical="top" wrapTex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0" fontId="51" fillId="0" borderId="0" xfId="0" applyFont="1" applyFill="1" applyAlignment="1">
      <alignment wrapText="1"/>
    </xf>
    <xf numFmtId="0" fontId="51" fillId="0" borderId="0" xfId="0" applyFont="1" applyFill="1" applyAlignment="1">
      <alignment horizontal="left" wrapText="1"/>
    </xf>
    <xf numFmtId="0" fontId="27" fillId="0" borderId="4" xfId="0" applyFont="1" applyFill="1" applyBorder="1"/>
    <xf numFmtId="0" fontId="5" fillId="0" borderId="15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15" xfId="0" applyFont="1" applyFill="1" applyBorder="1" applyAlignment="1">
      <alignment horizontal="right" wrapText="1"/>
    </xf>
    <xf numFmtId="0" fontId="4" fillId="20" borderId="1" xfId="0" applyFont="1" applyFill="1" applyBorder="1" applyAlignment="1">
      <alignment wrapText="1"/>
    </xf>
    <xf numFmtId="0" fontId="4" fillId="20" borderId="1" xfId="0" applyFont="1" applyFill="1" applyBorder="1" applyAlignment="1">
      <alignment horizontal="left" wrapText="1"/>
    </xf>
    <xf numFmtId="0" fontId="4" fillId="20" borderId="1" xfId="0" applyFont="1" applyFill="1" applyBorder="1" applyAlignment="1">
      <alignment horizontal="center" wrapText="1"/>
    </xf>
    <xf numFmtId="0" fontId="54" fillId="4" borderId="1" xfId="0" applyFont="1" applyFill="1" applyBorder="1" applyAlignment="1">
      <alignment vertical="top" wrapText="1"/>
    </xf>
    <xf numFmtId="166" fontId="5" fillId="4" borderId="3" xfId="0" applyNumberFormat="1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right" vertical="top" wrapText="1"/>
      <protection locked="0"/>
    </xf>
    <xf numFmtId="0" fontId="14" fillId="0" borderId="4" xfId="0" applyFont="1" applyFill="1" applyBorder="1" applyAlignment="1">
      <alignment horizontal="center" vertical="top" wrapText="1"/>
    </xf>
    <xf numFmtId="166" fontId="14" fillId="4" borderId="1" xfId="2" applyNumberFormat="1" applyFont="1" applyFill="1" applyBorder="1" applyAlignment="1">
      <alignment horizontal="center" vertical="center" wrapText="1"/>
    </xf>
    <xf numFmtId="0" fontId="14" fillId="21" borderId="0" xfId="0" applyFont="1" applyFill="1" applyAlignment="1">
      <alignment horizontal="center" vertical="top" wrapText="1"/>
    </xf>
    <xf numFmtId="0" fontId="5" fillId="0" borderId="9" xfId="0" applyFont="1" applyFill="1" applyBorder="1" applyAlignment="1" applyProtection="1">
      <alignment horizontal="center" vertical="top" wrapText="1"/>
      <protection locked="0"/>
    </xf>
    <xf numFmtId="0" fontId="14" fillId="0" borderId="3" xfId="0" applyFont="1" applyFill="1" applyBorder="1" applyAlignment="1">
      <alignment wrapText="1"/>
    </xf>
    <xf numFmtId="3" fontId="13" fillId="0" borderId="3" xfId="0" applyNumberFormat="1" applyFont="1" applyFill="1" applyBorder="1" applyAlignment="1">
      <alignment horizontal="center" vertical="top" wrapText="1"/>
    </xf>
    <xf numFmtId="0" fontId="16" fillId="0" borderId="3" xfId="0" applyFont="1" applyFill="1" applyBorder="1" applyAlignment="1" applyProtection="1">
      <alignment vertical="top" wrapText="1"/>
      <protection locked="0"/>
    </xf>
    <xf numFmtId="0" fontId="19" fillId="0" borderId="3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5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top" wrapText="1"/>
    </xf>
    <xf numFmtId="3" fontId="7" fillId="0" borderId="3" xfId="0" applyNumberFormat="1" applyFont="1" applyFill="1" applyBorder="1" applyAlignment="1">
      <alignment horizontal="center" vertical="top" wrapText="1"/>
    </xf>
    <xf numFmtId="0" fontId="27" fillId="0" borderId="3" xfId="0" applyFont="1" applyFill="1" applyBorder="1" applyAlignment="1" applyProtection="1">
      <alignment horizontal="center" vertical="top" wrapText="1"/>
      <protection locked="0"/>
    </xf>
    <xf numFmtId="1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>
      <alignment wrapText="1"/>
    </xf>
    <xf numFmtId="3" fontId="8" fillId="0" borderId="3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>
      <alignment vertical="center"/>
    </xf>
    <xf numFmtId="0" fontId="26" fillId="0" borderId="3" xfId="0" applyFont="1" applyFill="1" applyBorder="1" applyAlignment="1" applyProtection="1">
      <alignment vertical="top" wrapText="1"/>
      <protection locked="0"/>
    </xf>
    <xf numFmtId="0" fontId="26" fillId="0" borderId="3" xfId="0" applyFont="1" applyFill="1" applyBorder="1" applyAlignment="1" applyProtection="1">
      <alignment horizontal="center" vertical="top" wrapText="1"/>
      <protection locked="0"/>
    </xf>
    <xf numFmtId="0" fontId="5" fillId="21" borderId="1" xfId="0" applyFont="1" applyFill="1" applyBorder="1" applyAlignment="1">
      <alignment wrapText="1"/>
    </xf>
    <xf numFmtId="0" fontId="5" fillId="21" borderId="1" xfId="0" applyFont="1" applyFill="1" applyBorder="1" applyAlignment="1">
      <alignment horizontal="left" wrapText="1"/>
    </xf>
    <xf numFmtId="164" fontId="11" fillId="0" borderId="9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" xfId="0" applyFont="1" applyFill="1" applyBorder="1" applyAlignment="1" applyProtection="1">
      <alignment vertical="top" wrapText="1"/>
      <protection locked="0"/>
    </xf>
    <xf numFmtId="0" fontId="14" fillId="4" borderId="3" xfId="0" applyFont="1" applyFill="1" applyBorder="1" applyAlignment="1" applyProtection="1">
      <alignment horizontal="center" vertical="top" wrapText="1"/>
      <protection locked="0"/>
    </xf>
    <xf numFmtId="0" fontId="14" fillId="4" borderId="0" xfId="0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 vertical="top" wrapText="1"/>
    </xf>
    <xf numFmtId="0" fontId="14" fillId="21" borderId="0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wrapText="1"/>
    </xf>
    <xf numFmtId="164" fontId="21" fillId="0" borderId="2" xfId="0" applyNumberFormat="1" applyFont="1" applyFill="1" applyBorder="1" applyAlignment="1">
      <alignment horizontal="right" vertical="center"/>
    </xf>
    <xf numFmtId="166" fontId="14" fillId="0" borderId="0" xfId="0" applyNumberFormat="1" applyFont="1" applyFill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22" borderId="1" xfId="0" applyFont="1" applyFill="1" applyBorder="1" applyAlignment="1" applyProtection="1">
      <alignment vertical="top" wrapText="1"/>
      <protection locked="0"/>
    </xf>
    <xf numFmtId="0" fontId="14" fillId="22" borderId="1" xfId="0" applyFont="1" applyFill="1" applyBorder="1" applyAlignment="1" applyProtection="1">
      <alignment horizontal="center" vertical="top" wrapText="1"/>
      <protection locked="0"/>
    </xf>
    <xf numFmtId="0" fontId="14" fillId="22" borderId="0" xfId="0" applyFont="1" applyFill="1" applyAlignment="1">
      <alignment horizontal="center" vertical="top" wrapText="1"/>
    </xf>
    <xf numFmtId="0" fontId="27" fillId="22" borderId="1" xfId="0" applyFont="1" applyFill="1" applyBorder="1" applyAlignment="1">
      <alignment vertical="top" wrapText="1"/>
    </xf>
    <xf numFmtId="0" fontId="27" fillId="22" borderId="1" xfId="2" applyFont="1" applyFill="1" applyBorder="1" applyAlignment="1">
      <alignment horizontal="center" vertical="top" wrapText="1"/>
    </xf>
    <xf numFmtId="0" fontId="14" fillId="22" borderId="1" xfId="0" applyFont="1" applyFill="1" applyBorder="1" applyAlignment="1">
      <alignment wrapText="1"/>
    </xf>
    <xf numFmtId="0" fontId="26" fillId="22" borderId="1" xfId="43" applyFont="1" applyFill="1" applyBorder="1" applyAlignment="1">
      <alignment vertical="top"/>
    </xf>
    <xf numFmtId="166" fontId="14" fillId="22" borderId="1" xfId="0" applyNumberFormat="1" applyFont="1" applyFill="1" applyBorder="1" applyAlignment="1" applyProtection="1">
      <alignment horizontal="right" vertical="top" wrapText="1"/>
      <protection locked="0"/>
    </xf>
    <xf numFmtId="0" fontId="14" fillId="4" borderId="0" xfId="0" applyFont="1" applyFill="1" applyAlignment="1">
      <alignment horizontal="center" vertical="top" wrapText="1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166" fontId="14" fillId="4" borderId="2" xfId="0" applyNumberFormat="1" applyFont="1" applyFill="1" applyBorder="1" applyAlignment="1" applyProtection="1">
      <alignment horizontal="right" vertical="top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 applyProtection="1">
      <alignment horizontal="right" vertical="center" wrapText="1"/>
      <protection locked="0"/>
    </xf>
    <xf numFmtId="166" fontId="14" fillId="0" borderId="13" xfId="0" applyNumberFormat="1" applyFont="1" applyFill="1" applyBorder="1" applyAlignment="1" applyProtection="1">
      <alignment horizontal="right" vertical="center" wrapText="1"/>
      <protection locked="0"/>
    </xf>
    <xf numFmtId="166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20" fillId="0" borderId="4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>
      <alignment horizontal="justify" vertical="center" wrapText="1"/>
    </xf>
    <xf numFmtId="164" fontId="14" fillId="4" borderId="1" xfId="0" applyNumberFormat="1" applyFont="1" applyFill="1" applyBorder="1" applyAlignment="1" applyProtection="1">
      <alignment horizontal="center" vertical="top" wrapText="1"/>
      <protection locked="0"/>
    </xf>
    <xf numFmtId="1" fontId="20" fillId="4" borderId="4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right" vertical="top" wrapText="1"/>
      <protection locked="0"/>
    </xf>
    <xf numFmtId="0" fontId="27" fillId="4" borderId="3" xfId="0" applyFont="1" applyFill="1" applyBorder="1" applyAlignment="1">
      <alignment vertical="top" wrapText="1"/>
    </xf>
    <xf numFmtId="0" fontId="27" fillId="4" borderId="3" xfId="2" applyFont="1" applyFill="1" applyBorder="1" applyAlignment="1">
      <alignment horizontal="center" vertical="top" wrapText="1"/>
    </xf>
    <xf numFmtId="0" fontId="14" fillId="4" borderId="3" xfId="0" applyFont="1" applyFill="1" applyBorder="1" applyAlignment="1" applyProtection="1">
      <alignment horizontal="left" vertical="top" wrapText="1"/>
      <protection locked="0"/>
    </xf>
    <xf numFmtId="166" fontId="14" fillId="4" borderId="3" xfId="0" applyNumberFormat="1" applyFont="1" applyFill="1" applyBorder="1" applyAlignment="1" applyProtection="1">
      <alignment horizontal="left" vertical="top" wrapText="1"/>
      <protection locked="0"/>
    </xf>
    <xf numFmtId="0" fontId="14" fillId="4" borderId="3" xfId="0" applyFont="1" applyFill="1" applyBorder="1" applyAlignment="1">
      <alignment wrapText="1"/>
    </xf>
    <xf numFmtId="0" fontId="14" fillId="4" borderId="1" xfId="0" applyFont="1" applyFill="1" applyBorder="1" applyAlignment="1" applyProtection="1">
      <alignment horizontal="center" vertical="top"/>
      <protection locked="0"/>
    </xf>
    <xf numFmtId="166" fontId="14" fillId="4" borderId="1" xfId="0" applyNumberFormat="1" applyFont="1" applyFill="1" applyBorder="1" applyAlignment="1" applyProtection="1">
      <alignment horizontal="left" vertical="top" wrapText="1"/>
      <protection locked="0"/>
    </xf>
    <xf numFmtId="166" fontId="14" fillId="4" borderId="1" xfId="0" applyNumberFormat="1" applyFont="1" applyFill="1" applyBorder="1" applyAlignment="1" applyProtection="1">
      <alignment horizontal="center" vertical="top"/>
      <protection locked="0"/>
    </xf>
    <xf numFmtId="1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0" fontId="14" fillId="22" borderId="1" xfId="0" applyFont="1" applyFill="1" applyBorder="1" applyAlignment="1">
      <alignment horizontal="center" vertical="top" wrapText="1"/>
    </xf>
    <xf numFmtId="0" fontId="27" fillId="22" borderId="1" xfId="0" applyFont="1" applyFill="1" applyBorder="1" applyAlignment="1" applyProtection="1">
      <alignment horizontal="center" vertical="top" wrapText="1"/>
      <protection locked="0"/>
    </xf>
    <xf numFmtId="0" fontId="27" fillId="22" borderId="1" xfId="0" applyFont="1" applyFill="1" applyBorder="1" applyAlignment="1">
      <alignment wrapText="1"/>
    </xf>
    <xf numFmtId="0" fontId="14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Border="1" applyAlignment="1">
      <alignment horizontal="center" vertical="top" wrapText="1"/>
    </xf>
    <xf numFmtId="1" fontId="17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>
      <alignment horizontal="center" vertical="center"/>
    </xf>
    <xf numFmtId="166" fontId="21" fillId="4" borderId="1" xfId="0" applyNumberFormat="1" applyFont="1" applyFill="1" applyBorder="1" applyAlignment="1">
      <alignment horizontal="right" vertical="center" wrapText="1"/>
    </xf>
    <xf numFmtId="0" fontId="21" fillId="4" borderId="1" xfId="0" applyFont="1" applyFill="1" applyBorder="1" applyAlignment="1">
      <alignment horizontal="right" vertical="center" wrapText="1"/>
    </xf>
    <xf numFmtId="49" fontId="1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" xfId="0" applyFont="1" applyFill="1" applyBorder="1" applyAlignment="1">
      <alignment vertical="top" wrapText="1"/>
    </xf>
    <xf numFmtId="0" fontId="16" fillId="0" borderId="5" xfId="0" applyFont="1" applyFill="1" applyBorder="1" applyAlignment="1" applyProtection="1">
      <alignment vertical="top" wrapText="1"/>
      <protection locked="0"/>
    </xf>
    <xf numFmtId="0" fontId="14" fillId="0" borderId="5" xfId="0" applyFont="1" applyFill="1" applyBorder="1" applyAlignment="1">
      <alignment vertical="top" wrapText="1"/>
    </xf>
    <xf numFmtId="0" fontId="16" fillId="4" borderId="1" xfId="0" applyFont="1" applyFill="1" applyBorder="1" applyAlignment="1" applyProtection="1">
      <alignment vertical="top" wrapText="1"/>
      <protection locked="0"/>
    </xf>
    <xf numFmtId="0" fontId="16" fillId="4" borderId="5" xfId="0" applyFont="1" applyFill="1" applyBorder="1" applyAlignment="1" applyProtection="1">
      <alignment horizontal="center" vertical="top" wrapText="1"/>
      <protection locked="0"/>
    </xf>
    <xf numFmtId="0" fontId="16" fillId="4" borderId="0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  <protection locked="0"/>
    </xf>
    <xf numFmtId="0" fontId="16" fillId="4" borderId="1" xfId="0" applyFont="1" applyFill="1" applyBorder="1" applyAlignment="1">
      <alignment wrapText="1"/>
    </xf>
    <xf numFmtId="164" fontId="14" fillId="4" borderId="1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2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22" borderId="1" xfId="0" applyFont="1" applyFill="1" applyBorder="1" applyAlignment="1">
      <alignment horizontal="center" vertical="center" wrapText="1"/>
    </xf>
    <xf numFmtId="166" fontId="14" fillId="22" borderId="1" xfId="2" applyNumberFormat="1" applyFont="1" applyFill="1" applyBorder="1" applyAlignment="1">
      <alignment horizontal="center" vertical="center" wrapText="1"/>
    </xf>
    <xf numFmtId="166" fontId="14" fillId="2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5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wrapText="1"/>
    </xf>
    <xf numFmtId="0" fontId="51" fillId="0" borderId="1" xfId="0" applyFont="1" applyFill="1" applyBorder="1" applyAlignment="1">
      <alignment horizontal="left" wrapText="1"/>
    </xf>
    <xf numFmtId="0" fontId="51" fillId="0" borderId="2" xfId="0" applyFont="1" applyFill="1" applyBorder="1" applyAlignment="1">
      <alignment wrapText="1"/>
    </xf>
    <xf numFmtId="0" fontId="51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4" borderId="0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166" fontId="5" fillId="4" borderId="1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right" wrapText="1"/>
    </xf>
    <xf numFmtId="0" fontId="5" fillId="22" borderId="3" xfId="0" applyFont="1" applyFill="1" applyBorder="1" applyAlignment="1" applyProtection="1">
      <alignment vertical="top" wrapText="1"/>
      <protection locked="0"/>
    </xf>
    <xf numFmtId="0" fontId="5" fillId="22" borderId="1" xfId="0" applyFont="1" applyFill="1" applyBorder="1" applyAlignment="1" applyProtection="1">
      <alignment horizontal="center" vertical="top" wrapText="1"/>
      <protection locked="0"/>
    </xf>
    <xf numFmtId="0" fontId="5" fillId="22" borderId="0" xfId="0" applyFont="1" applyFill="1" applyAlignment="1">
      <alignment horizontal="center" vertical="top" wrapText="1"/>
    </xf>
    <xf numFmtId="166" fontId="5" fillId="22" borderId="1" xfId="0" applyNumberFormat="1" applyFont="1" applyFill="1" applyBorder="1" applyAlignment="1" applyProtection="1">
      <alignment horizontal="right" vertical="top" wrapText="1"/>
      <protection locked="0"/>
    </xf>
    <xf numFmtId="0" fontId="5" fillId="22" borderId="1" xfId="0" applyFont="1" applyFill="1" applyBorder="1" applyAlignment="1">
      <alignment vertical="top" wrapText="1"/>
    </xf>
    <xf numFmtId="0" fontId="26" fillId="22" borderId="1" xfId="0" applyFont="1" applyFill="1" applyBorder="1" applyAlignment="1" applyProtection="1">
      <alignment horizontal="center" vertical="top" wrapText="1"/>
      <protection locked="0"/>
    </xf>
    <xf numFmtId="0" fontId="5" fillId="22" borderId="1" xfId="0" applyFont="1" applyFill="1" applyBorder="1" applyAlignment="1" applyProtection="1">
      <alignment horizontal="right" vertical="top" wrapText="1"/>
      <protection locked="0"/>
    </xf>
    <xf numFmtId="0" fontId="5" fillId="22" borderId="2" xfId="0" applyFont="1" applyFill="1" applyBorder="1" applyAlignment="1">
      <alignment horizontal="right" vertical="center" wrapText="1"/>
    </xf>
    <xf numFmtId="166" fontId="5" fillId="22" borderId="2" xfId="0" applyNumberFormat="1" applyFont="1" applyFill="1" applyBorder="1" applyAlignment="1">
      <alignment horizontal="right" vertical="center" wrapText="1"/>
    </xf>
    <xf numFmtId="0" fontId="14" fillId="4" borderId="14" xfId="0" applyFont="1" applyFill="1" applyBorder="1" applyAlignment="1" applyProtection="1">
      <alignment horizontal="center" vertical="top" wrapText="1"/>
      <protection locked="0"/>
    </xf>
    <xf numFmtId="166" fontId="21" fillId="4" borderId="2" xfId="0" applyNumberFormat="1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164" fontId="14" fillId="4" borderId="15" xfId="0" applyNumberFormat="1" applyFont="1" applyFill="1" applyBorder="1" applyAlignment="1" applyProtection="1">
      <alignment horizontal="center" vertical="top" wrapText="1"/>
      <protection locked="0"/>
    </xf>
    <xf numFmtId="166" fontId="21" fillId="4" borderId="2" xfId="0" applyNumberFormat="1" applyFont="1" applyFill="1" applyBorder="1" applyAlignment="1">
      <alignment wrapText="1"/>
    </xf>
    <xf numFmtId="166" fontId="11" fillId="4" borderId="15" xfId="0" applyNumberFormat="1" applyFont="1" applyFill="1" applyBorder="1" applyAlignment="1" applyProtection="1">
      <alignment wrapText="1"/>
      <protection locked="0"/>
    </xf>
    <xf numFmtId="2" fontId="14" fillId="4" borderId="2" xfId="0" applyNumberFormat="1" applyFont="1" applyFill="1" applyBorder="1" applyAlignment="1" applyProtection="1">
      <alignment horizontal="right" vertical="top" wrapText="1"/>
      <protection locked="0"/>
    </xf>
    <xf numFmtId="0" fontId="14" fillId="22" borderId="1" xfId="0" applyFont="1" applyFill="1" applyBorder="1" applyAlignment="1">
      <alignment vertical="top" wrapText="1"/>
    </xf>
    <xf numFmtId="0" fontId="14" fillId="22" borderId="1" xfId="0" applyFont="1" applyFill="1" applyBorder="1" applyAlignment="1" applyProtection="1">
      <alignment horizontal="right" vertical="top" wrapText="1"/>
      <protection locked="0"/>
    </xf>
    <xf numFmtId="0" fontId="14" fillId="22" borderId="3" xfId="0" applyFont="1" applyFill="1" applyBorder="1" applyAlignment="1" applyProtection="1">
      <alignment vertical="top" wrapText="1"/>
      <protection locked="0"/>
    </xf>
    <xf numFmtId="0" fontId="14" fillId="22" borderId="3" xfId="0" applyFont="1" applyFill="1" applyBorder="1" applyAlignment="1" applyProtection="1">
      <alignment horizontal="center" vertical="top" wrapText="1"/>
      <protection locked="0"/>
    </xf>
    <xf numFmtId="0" fontId="14" fillId="22" borderId="0" xfId="0" applyFont="1" applyFill="1" applyBorder="1" applyAlignment="1">
      <alignment horizontal="center" vertical="top" wrapText="1"/>
    </xf>
    <xf numFmtId="166" fontId="14" fillId="22" borderId="3" xfId="0" applyNumberFormat="1" applyFont="1" applyFill="1" applyBorder="1" applyAlignment="1" applyProtection="1">
      <alignment horizontal="right" vertical="top" wrapText="1"/>
      <protection locked="0"/>
    </xf>
    <xf numFmtId="166" fontId="14" fillId="4" borderId="4" xfId="0" applyNumberFormat="1" applyFont="1" applyFill="1" applyBorder="1" applyAlignment="1" applyProtection="1">
      <alignment horizontal="right" vertical="top" wrapText="1"/>
      <protection locked="0"/>
    </xf>
    <xf numFmtId="0" fontId="14" fillId="4" borderId="15" xfId="0" applyFont="1" applyFill="1" applyBorder="1" applyAlignment="1">
      <alignment wrapText="1"/>
    </xf>
    <xf numFmtId="1" fontId="14" fillId="4" borderId="4" xfId="0" applyNumberFormat="1" applyFont="1" applyFill="1" applyBorder="1" applyAlignment="1" applyProtection="1">
      <alignment horizontal="right" vertical="top" wrapText="1"/>
      <protection locked="0"/>
    </xf>
    <xf numFmtId="1" fontId="14" fillId="4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5" fillId="4" borderId="3" xfId="0" applyFont="1" applyFill="1" applyBorder="1" applyAlignment="1">
      <alignment horizontal="right" wrapText="1"/>
    </xf>
    <xf numFmtId="0" fontId="54" fillId="22" borderId="1" xfId="0" applyFont="1" applyFill="1" applyBorder="1" applyAlignment="1">
      <alignment vertical="top" wrapText="1"/>
    </xf>
    <xf numFmtId="0" fontId="5" fillId="22" borderId="1" xfId="0" applyFont="1" applyFill="1" applyBorder="1" applyAlignment="1">
      <alignment horizontal="center" wrapText="1"/>
    </xf>
    <xf numFmtId="0" fontId="5" fillId="22" borderId="1" xfId="0" applyFont="1" applyFill="1" applyBorder="1" applyAlignment="1">
      <alignment horizontal="center" vertical="center" wrapText="1"/>
    </xf>
    <xf numFmtId="166" fontId="5" fillId="22" borderId="3" xfId="0" applyNumberFormat="1" applyFont="1" applyFill="1" applyBorder="1" applyAlignment="1">
      <alignment horizontal="right" vertical="center" wrapText="1"/>
    </xf>
    <xf numFmtId="0" fontId="5" fillId="22" borderId="1" xfId="0" applyFont="1" applyFill="1" applyBorder="1" applyAlignment="1">
      <alignment wrapText="1"/>
    </xf>
    <xf numFmtId="164" fontId="5" fillId="22" borderId="3" xfId="0" applyNumberFormat="1" applyFont="1" applyFill="1" applyBorder="1" applyAlignment="1">
      <alignment horizontal="right" vertical="center" wrapText="1"/>
    </xf>
    <xf numFmtId="0" fontId="5" fillId="22" borderId="1" xfId="0" applyFont="1" applyFill="1" applyBorder="1" applyAlignment="1">
      <alignment horizontal="right" wrapText="1"/>
    </xf>
    <xf numFmtId="0" fontId="18" fillId="22" borderId="1" xfId="43" applyFont="1" applyFill="1" applyBorder="1" applyAlignment="1">
      <alignment vertical="top"/>
    </xf>
    <xf numFmtId="0" fontId="11" fillId="22" borderId="1" xfId="2" applyFont="1" applyFill="1" applyBorder="1" applyAlignment="1">
      <alignment horizontal="center" vertical="top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166" fontId="14" fillId="0" borderId="3" xfId="0" applyNumberFormat="1" applyFont="1" applyFill="1" applyBorder="1" applyAlignment="1" applyProtection="1">
      <alignment horizontal="right" wrapText="1"/>
      <protection locked="0"/>
    </xf>
    <xf numFmtId="166" fontId="14" fillId="0" borderId="1" xfId="0" applyNumberFormat="1" applyFont="1" applyFill="1" applyBorder="1" applyAlignment="1" applyProtection="1">
      <alignment horizontal="righ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horizontal="left" wrapText="1"/>
      <protection locked="0"/>
    </xf>
    <xf numFmtId="0" fontId="5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166" fontId="14" fillId="4" borderId="2" xfId="0" applyNumberFormat="1" applyFont="1" applyFill="1" applyBorder="1" applyAlignment="1" applyProtection="1">
      <alignment horizontal="right" wrapText="1"/>
      <protection locked="0"/>
    </xf>
    <xf numFmtId="166" fontId="14" fillId="4" borderId="1" xfId="0" applyNumberFormat="1" applyFont="1" applyFill="1" applyBorder="1" applyAlignment="1" applyProtection="1">
      <alignment horizontal="right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66" fontId="14" fillId="4" borderId="2" xfId="0" applyNumberFormat="1" applyFont="1" applyFill="1" applyBorder="1" applyAlignment="1" applyProtection="1">
      <alignment wrapText="1"/>
      <protection locked="0"/>
    </xf>
    <xf numFmtId="1" fontId="14" fillId="4" borderId="2" xfId="0" applyNumberFormat="1" applyFont="1" applyFill="1" applyBorder="1" applyAlignment="1" applyProtection="1">
      <alignment wrapText="1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164" fontId="14" fillId="4" borderId="2" xfId="0" applyNumberFormat="1" applyFont="1" applyFill="1" applyBorder="1" applyAlignment="1" applyProtection="1">
      <alignment wrapText="1"/>
      <protection locked="0"/>
    </xf>
    <xf numFmtId="166" fontId="27" fillId="22" borderId="1" xfId="0" applyNumberFormat="1" applyFont="1" applyFill="1" applyBorder="1" applyAlignment="1" applyProtection="1">
      <alignment horizontal="right" wrapText="1"/>
      <protection locked="0"/>
    </xf>
    <xf numFmtId="1" fontId="27" fillId="22" borderId="1" xfId="0" applyNumberFormat="1" applyFont="1" applyFill="1" applyBorder="1" applyAlignment="1" applyProtection="1">
      <alignment horizontal="right" wrapText="1"/>
      <protection locked="0"/>
    </xf>
    <xf numFmtId="0" fontId="27" fillId="22" borderId="1" xfId="0" applyFont="1" applyFill="1" applyBorder="1" applyAlignment="1" applyProtection="1">
      <alignment horizontal="center" wrapText="1"/>
      <protection locked="0"/>
    </xf>
    <xf numFmtId="164" fontId="27" fillId="22" borderId="1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49" fontId="20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4" fillId="4" borderId="7" xfId="0" applyNumberFormat="1" applyFont="1" applyFill="1" applyBorder="1" applyAlignment="1" applyProtection="1">
      <alignment horizontal="right" wrapText="1"/>
      <protection locked="0"/>
    </xf>
    <xf numFmtId="49" fontId="14" fillId="4" borderId="7" xfId="0" applyNumberFormat="1" applyFont="1" applyFill="1" applyBorder="1" applyAlignment="1" applyProtection="1">
      <alignment horizontal="right" wrapText="1"/>
      <protection locked="0"/>
    </xf>
    <xf numFmtId="49" fontId="14" fillId="4" borderId="1" xfId="0" applyNumberFormat="1" applyFont="1" applyFill="1" applyBorder="1" applyAlignment="1" applyProtection="1">
      <alignment horizontal="right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66" fontId="16" fillId="4" borderId="2" xfId="0" applyNumberFormat="1" applyFont="1" applyFill="1" applyBorder="1" applyAlignment="1" applyProtection="1">
      <alignment horizontal="right" wrapText="1"/>
      <protection locked="0"/>
    </xf>
    <xf numFmtId="0" fontId="16" fillId="4" borderId="2" xfId="0" applyFont="1" applyFill="1" applyBorder="1" applyAlignment="1" applyProtection="1">
      <alignment horizontal="right" wrapText="1"/>
      <protection locked="0"/>
    </xf>
    <xf numFmtId="0" fontId="16" fillId="4" borderId="1" xfId="0" applyFont="1" applyFill="1" applyBorder="1" applyAlignment="1" applyProtection="1">
      <alignment horizontal="center" wrapText="1"/>
      <protection locked="0"/>
    </xf>
    <xf numFmtId="166" fontId="16" fillId="4" borderId="2" xfId="0" applyNumberFormat="1" applyFont="1" applyFill="1" applyBorder="1" applyAlignment="1" applyProtection="1">
      <alignment wrapText="1"/>
      <protection locked="0"/>
    </xf>
    <xf numFmtId="166" fontId="16" fillId="4" borderId="1" xfId="0" applyNumberFormat="1" applyFont="1" applyFill="1" applyBorder="1" applyAlignment="1" applyProtection="1">
      <alignment wrapText="1"/>
      <protection locked="0"/>
    </xf>
    <xf numFmtId="166" fontId="14" fillId="4" borderId="1" xfId="0" applyNumberFormat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14" fillId="4" borderId="2" xfId="0" applyFont="1" applyFill="1" applyBorder="1" applyAlignment="1" applyProtection="1">
      <alignment horizontal="right" wrapText="1"/>
      <protection locked="0"/>
    </xf>
    <xf numFmtId="166" fontId="21" fillId="4" borderId="1" xfId="0" applyNumberFormat="1" applyFont="1" applyFill="1" applyBorder="1" applyAlignment="1">
      <alignment wrapText="1"/>
    </xf>
    <xf numFmtId="166" fontId="21" fillId="4" borderId="3" xfId="0" applyNumberFormat="1" applyFont="1" applyFill="1" applyBorder="1" applyAlignment="1">
      <alignment wrapText="1"/>
    </xf>
    <xf numFmtId="166" fontId="14" fillId="4" borderId="15" xfId="0" applyNumberFormat="1" applyFont="1" applyFill="1" applyBorder="1" applyAlignment="1" applyProtection="1">
      <alignment wrapText="1"/>
      <protection locked="0"/>
    </xf>
    <xf numFmtId="0" fontId="21" fillId="4" borderId="1" xfId="0" applyFont="1" applyFill="1" applyBorder="1" applyAlignment="1">
      <alignment wrapText="1"/>
    </xf>
    <xf numFmtId="0" fontId="21" fillId="4" borderId="3" xfId="0" applyFont="1" applyFill="1" applyBorder="1" applyAlignment="1">
      <alignment wrapText="1"/>
    </xf>
    <xf numFmtId="0" fontId="14" fillId="4" borderId="15" xfId="0" applyFont="1" applyFill="1" applyBorder="1" applyAlignment="1" applyProtection="1">
      <alignment wrapText="1"/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164" fontId="14" fillId="4" borderId="1" xfId="0" applyNumberFormat="1" applyFont="1" applyFill="1" applyBorder="1" applyAlignment="1" applyProtection="1">
      <alignment wrapText="1"/>
      <protection locked="0"/>
    </xf>
    <xf numFmtId="0" fontId="14" fillId="0" borderId="0" xfId="0" applyFont="1" applyFill="1" applyAlignment="1">
      <alignment horizontal="center" vertical="center" wrapText="1"/>
    </xf>
    <xf numFmtId="166" fontId="14" fillId="0" borderId="1" xfId="0" applyNumberFormat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wrapText="1"/>
    </xf>
    <xf numFmtId="164" fontId="19" fillId="0" borderId="5" xfId="0" applyNumberFormat="1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center" vertical="top"/>
      <protection locked="0"/>
    </xf>
    <xf numFmtId="0" fontId="19" fillId="0" borderId="3" xfId="0" applyFont="1" applyFill="1" applyBorder="1" applyAlignment="1">
      <alignment horizontal="right" vertical="center" wrapText="1"/>
    </xf>
    <xf numFmtId="164" fontId="14" fillId="0" borderId="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4" xfId="0" applyFont="1" applyFill="1" applyBorder="1" applyAlignment="1" applyProtection="1">
      <alignment horizontal="center" vertical="top" wrapText="1"/>
      <protection locked="0"/>
    </xf>
    <xf numFmtId="0" fontId="21" fillId="0" borderId="5" xfId="0" applyFont="1" applyFill="1" applyBorder="1" applyAlignment="1">
      <alignment horizontal="right" vertical="center"/>
    </xf>
    <xf numFmtId="166" fontId="21" fillId="4" borderId="5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2" fontId="14" fillId="0" borderId="3" xfId="0" applyNumberFormat="1" applyFont="1" applyFill="1" applyBorder="1" applyAlignment="1" applyProtection="1">
      <alignment horizontal="right" vertical="center" wrapText="1"/>
      <protection locked="0"/>
    </xf>
    <xf numFmtId="1" fontId="14" fillId="0" borderId="3" xfId="0" applyNumberFormat="1" applyFont="1" applyFill="1" applyBorder="1" applyAlignment="1" applyProtection="1">
      <alignment horizontal="right" vertical="center" wrapText="1"/>
      <protection locked="0"/>
    </xf>
    <xf numFmtId="166" fontId="14" fillId="0" borderId="3" xfId="0" applyNumberFormat="1" applyFont="1" applyFill="1" applyBorder="1" applyAlignment="1" applyProtection="1">
      <alignment horizontal="right" vertical="center" wrapText="1"/>
      <protection locked="0"/>
    </xf>
    <xf numFmtId="166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top" wrapText="1"/>
    </xf>
    <xf numFmtId="164" fontId="5" fillId="0" borderId="3" xfId="0" applyNumberFormat="1" applyFont="1" applyFill="1" applyBorder="1" applyAlignment="1">
      <alignment horizontal="right" vertical="center" wrapText="1"/>
    </xf>
    <xf numFmtId="166" fontId="6" fillId="20" borderId="1" xfId="0" applyNumberFormat="1" applyFont="1" applyFill="1" applyBorder="1" applyAlignment="1">
      <alignment horizontal="right" vertical="center" wrapText="1"/>
    </xf>
    <xf numFmtId="0" fontId="4" fillId="20" borderId="1" xfId="0" applyFont="1" applyFill="1" applyBorder="1" applyAlignment="1">
      <alignment horizontal="right" wrapText="1"/>
    </xf>
    <xf numFmtId="0" fontId="14" fillId="0" borderId="3" xfId="0" applyFont="1" applyFill="1" applyBorder="1" applyAlignment="1" applyProtection="1">
      <alignment wrapText="1"/>
      <protection locked="0"/>
    </xf>
    <xf numFmtId="166" fontId="14" fillId="0" borderId="3" xfId="0" applyNumberFormat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top"/>
    </xf>
    <xf numFmtId="0" fontId="5" fillId="0" borderId="1" xfId="0" applyFont="1" applyFill="1" applyBorder="1" applyAlignment="1" applyProtection="1">
      <alignment horizontal="right" vertical="top" wrapText="1"/>
      <protection locked="0"/>
    </xf>
    <xf numFmtId="0" fontId="5" fillId="0" borderId="2" xfId="0" applyFont="1" applyFill="1" applyBorder="1" applyAlignment="1">
      <alignment horizontal="right" vertical="center" wrapText="1"/>
    </xf>
    <xf numFmtId="164" fontId="14" fillId="0" borderId="3" xfId="0" applyNumberFormat="1" applyFont="1" applyFill="1" applyBorder="1" applyAlignment="1" applyProtection="1">
      <alignment horizontal="right" vertical="top" wrapText="1"/>
      <protection locked="0"/>
    </xf>
    <xf numFmtId="164" fontId="11" fillId="0" borderId="1" xfId="0" applyNumberFormat="1" applyFont="1" applyFill="1" applyBorder="1" applyAlignment="1" applyProtection="1">
      <alignment horizontal="right" vertical="top" wrapText="1"/>
      <protection locked="0"/>
    </xf>
    <xf numFmtId="166" fontId="14" fillId="0" borderId="1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 applyProtection="1">
      <alignment horizontal="right" vertical="top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right" vertical="center" wrapText="1"/>
      <protection locked="0"/>
    </xf>
    <xf numFmtId="0" fontId="14" fillId="0" borderId="5" xfId="0" applyFont="1" applyFill="1" applyBorder="1" applyAlignment="1" applyProtection="1">
      <alignment horizontal="left" vertical="top" wrapText="1"/>
      <protection locked="0"/>
    </xf>
    <xf numFmtId="166" fontId="14" fillId="0" borderId="2" xfId="0" applyNumberFormat="1" applyFont="1" applyFill="1" applyBorder="1" applyAlignment="1" applyProtection="1">
      <alignment horizontal="right" vertical="top" wrapText="1"/>
      <protection locked="0"/>
    </xf>
    <xf numFmtId="167" fontId="14" fillId="0" borderId="1" xfId="44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wrapText="1"/>
    </xf>
    <xf numFmtId="166" fontId="5" fillId="0" borderId="3" xfId="0" applyNumberFormat="1" applyFont="1" applyFill="1" applyBorder="1" applyAlignment="1">
      <alignment horizontal="right" vertical="center" wrapText="1"/>
    </xf>
    <xf numFmtId="167" fontId="5" fillId="0" borderId="3" xfId="44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" xfId="0" applyNumberFormat="1" applyFont="1" applyFill="1" applyBorder="1" applyAlignment="1" applyProtection="1">
      <alignment horizontal="right" vertical="top" wrapText="1"/>
      <protection locked="0"/>
    </xf>
    <xf numFmtId="167" fontId="5" fillId="0" borderId="1" xfId="44" applyNumberFormat="1" applyFont="1" applyFill="1" applyBorder="1" applyAlignment="1">
      <alignment vertical="center" wrapText="1"/>
    </xf>
    <xf numFmtId="167" fontId="14" fillId="0" borderId="1" xfId="44" applyNumberFormat="1" applyFont="1" applyFill="1" applyBorder="1" applyAlignment="1" applyProtection="1">
      <alignment horizontal="right" vertical="top" wrapText="1"/>
      <protection locked="0"/>
    </xf>
    <xf numFmtId="167" fontId="5" fillId="0" borderId="1" xfId="44" applyNumberFormat="1" applyFont="1" applyFill="1" applyBorder="1" applyAlignment="1" applyProtection="1">
      <alignment horizontal="right" vertical="top" wrapText="1"/>
      <protection locked="0"/>
    </xf>
    <xf numFmtId="0" fontId="14" fillId="0" borderId="1" xfId="3" applyFont="1" applyFill="1" applyBorder="1" applyAlignment="1">
      <alignment horizontal="left" vertical="center" wrapText="1"/>
    </xf>
    <xf numFmtId="167" fontId="5" fillId="0" borderId="1" xfId="44" applyNumberFormat="1" applyFont="1" applyFill="1" applyBorder="1" applyAlignment="1" applyProtection="1">
      <alignment horizontal="right" vertical="center" wrapText="1"/>
      <protection locked="0"/>
    </xf>
    <xf numFmtId="0" fontId="14" fillId="0" borderId="26" xfId="0" applyFont="1" applyFill="1" applyBorder="1" applyAlignment="1">
      <alignment vertical="top" wrapText="1"/>
    </xf>
    <xf numFmtId="0" fontId="14" fillId="0" borderId="1" xfId="3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wrapText="1"/>
    </xf>
    <xf numFmtId="1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3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 applyProtection="1">
      <alignment wrapText="1"/>
      <protection locked="0"/>
    </xf>
    <xf numFmtId="0" fontId="55" fillId="0" borderId="0" xfId="0" applyFont="1" applyFill="1" applyAlignment="1">
      <alignment wrapText="1"/>
    </xf>
    <xf numFmtId="0" fontId="5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wrapText="1"/>
    </xf>
    <xf numFmtId="0" fontId="56" fillId="0" borderId="0" xfId="0" applyFont="1" applyFill="1" applyAlignment="1">
      <alignment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66" fontId="14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21" fillId="0" borderId="3" xfId="0" applyNumberFormat="1" applyFont="1" applyFill="1" applyBorder="1" applyAlignment="1">
      <alignment horizontal="right" vertical="center" wrapText="1"/>
    </xf>
    <xf numFmtId="49" fontId="50" fillId="0" borderId="3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Fill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67" fontId="14" fillId="0" borderId="27" xfId="44" applyNumberFormat="1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 applyProtection="1">
      <alignment horizontal="left" vertical="top" wrapText="1"/>
      <protection locked="0"/>
    </xf>
    <xf numFmtId="0" fontId="26" fillId="0" borderId="14" xfId="0" applyFont="1" applyFill="1" applyBorder="1" applyAlignment="1" applyProtection="1">
      <alignment horizontal="left" vertical="top" wrapText="1"/>
      <protection locked="0"/>
    </xf>
    <xf numFmtId="0" fontId="26" fillId="0" borderId="8" xfId="0" applyFont="1" applyFill="1" applyBorder="1" applyAlignment="1" applyProtection="1">
      <alignment horizontal="left" vertical="top" wrapText="1"/>
      <protection locked="0"/>
    </xf>
    <xf numFmtId="0" fontId="26" fillId="0" borderId="9" xfId="0" applyFont="1" applyFill="1" applyBorder="1" applyAlignment="1" applyProtection="1">
      <alignment horizontal="left" vertical="top" wrapText="1"/>
      <protection locked="0"/>
    </xf>
    <xf numFmtId="0" fontId="53" fillId="0" borderId="12" xfId="0" applyFont="1" applyFill="1" applyBorder="1" applyAlignment="1" applyProtection="1">
      <alignment horizontal="center" vertical="top" wrapText="1"/>
      <protection locked="0"/>
    </xf>
    <xf numFmtId="0" fontId="53" fillId="0" borderId="6" xfId="0" applyFont="1" applyFill="1" applyBorder="1" applyAlignment="1" applyProtection="1">
      <alignment horizontal="center" vertical="top" wrapText="1"/>
      <protection locked="0"/>
    </xf>
    <xf numFmtId="0" fontId="53" fillId="0" borderId="13" xfId="0" applyFont="1" applyFill="1" applyBorder="1" applyAlignment="1" applyProtection="1">
      <alignment horizontal="center" vertical="top" wrapText="1"/>
      <protection locked="0"/>
    </xf>
    <xf numFmtId="0" fontId="26" fillId="0" borderId="15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wrapText="1"/>
    </xf>
    <xf numFmtId="165" fontId="57" fillId="0" borderId="0" xfId="0" applyNumberFormat="1" applyFont="1" applyFill="1" applyAlignment="1">
      <alignment horizont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53" fillId="0" borderId="12" xfId="0" applyFont="1" applyFill="1" applyBorder="1" applyAlignment="1" applyProtection="1">
      <alignment horizontal="left" vertical="top" wrapText="1"/>
      <protection locked="0"/>
    </xf>
    <xf numFmtId="0" fontId="53" fillId="0" borderId="6" xfId="0" applyFont="1" applyFill="1" applyBorder="1" applyAlignment="1" applyProtection="1">
      <alignment horizontal="left" vertical="top" wrapText="1"/>
      <protection locked="0"/>
    </xf>
    <xf numFmtId="0" fontId="53" fillId="0" borderId="13" xfId="0" applyFont="1" applyFill="1" applyBorder="1" applyAlignment="1" applyProtection="1">
      <alignment horizontal="left" vertical="top" wrapText="1"/>
      <protection locked="0"/>
    </xf>
    <xf numFmtId="0" fontId="27" fillId="0" borderId="4" xfId="0" applyFont="1" applyFill="1" applyBorder="1" applyAlignment="1">
      <alignment horizontal="left" vertical="top" wrapText="1"/>
    </xf>
    <xf numFmtId="0" fontId="27" fillId="0" borderId="14" xfId="0" applyFont="1" applyFill="1" applyBorder="1" applyAlignment="1">
      <alignment horizontal="left" vertical="top" wrapText="1"/>
    </xf>
    <xf numFmtId="0" fontId="27" fillId="0" borderId="15" xfId="0" applyFont="1" applyFill="1" applyBorder="1" applyAlignment="1">
      <alignment horizontal="left" vertical="top" wrapText="1"/>
    </xf>
    <xf numFmtId="0" fontId="53" fillId="0" borderId="4" xfId="0" applyFont="1" applyFill="1" applyBorder="1" applyAlignment="1" applyProtection="1">
      <alignment horizontal="left" vertical="top" wrapText="1"/>
      <protection locked="0"/>
    </xf>
    <xf numFmtId="0" fontId="53" fillId="0" borderId="14" xfId="0" applyFont="1" applyFill="1" applyBorder="1" applyAlignment="1" applyProtection="1">
      <alignment horizontal="left" vertical="top" wrapText="1"/>
      <protection locked="0"/>
    </xf>
    <xf numFmtId="0" fontId="53" fillId="0" borderId="15" xfId="0" applyFont="1" applyFill="1" applyBorder="1" applyAlignment="1" applyProtection="1">
      <alignment horizontal="left" vertical="top" wrapText="1"/>
      <protection locked="0"/>
    </xf>
    <xf numFmtId="0" fontId="27" fillId="0" borderId="12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27" fillId="0" borderId="13" xfId="0" applyFont="1" applyFill="1" applyBorder="1" applyAlignment="1">
      <alignment horizontal="left" vertical="top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4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26" fillId="0" borderId="4" xfId="0" applyFont="1" applyFill="1" applyBorder="1" applyAlignment="1" applyProtection="1">
      <alignment horizontal="left" vertical="top"/>
      <protection locked="0"/>
    </xf>
    <xf numFmtId="0" fontId="26" fillId="0" borderId="14" xfId="0" applyFont="1" applyFill="1" applyBorder="1" applyAlignment="1" applyProtection="1">
      <alignment horizontal="left" vertical="top"/>
      <protection locked="0"/>
    </xf>
    <xf numFmtId="0" fontId="26" fillId="0" borderId="8" xfId="0" applyFont="1" applyFill="1" applyBorder="1" applyAlignment="1" applyProtection="1">
      <alignment horizontal="left" vertical="top"/>
      <protection locked="0"/>
    </xf>
    <xf numFmtId="0" fontId="26" fillId="0" borderId="15" xfId="0" applyFont="1" applyFill="1" applyBorder="1" applyAlignment="1" applyProtection="1">
      <alignment horizontal="left" vertical="top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Fill="1" applyBorder="1" applyAlignment="1" applyProtection="1">
      <alignment horizontal="left" vertical="top" wrapText="1"/>
      <protection locked="0"/>
    </xf>
    <xf numFmtId="0" fontId="27" fillId="0" borderId="8" xfId="0" applyFont="1" applyFill="1" applyBorder="1" applyAlignment="1" applyProtection="1">
      <alignment horizontal="left" vertical="top" wrapText="1"/>
      <protection locked="0"/>
    </xf>
    <xf numFmtId="0" fontId="27" fillId="0" borderId="14" xfId="0" applyFont="1" applyFill="1" applyBorder="1" applyAlignment="1" applyProtection="1">
      <alignment horizontal="left" vertical="top" wrapText="1"/>
      <protection locked="0"/>
    </xf>
    <xf numFmtId="0" fontId="27" fillId="0" borderId="15" xfId="0" applyFont="1" applyFill="1" applyBorder="1" applyAlignment="1" applyProtection="1">
      <alignment horizontal="left" vertical="top" wrapText="1"/>
      <protection locked="0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left" vertical="top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</cellXfs>
  <cellStyles count="45">
    <cellStyle name="_x0005__x001c_" xfId="5"/>
    <cellStyle name="Excel Built-in Normal" xfId="6"/>
    <cellStyle name="S4" xfId="11"/>
    <cellStyle name="Акцент1 2" xfId="12"/>
    <cellStyle name="Акцент2 2" xfId="13"/>
    <cellStyle name="Акцент3 2" xfId="14"/>
    <cellStyle name="Акцент4 2" xfId="15"/>
    <cellStyle name="Акцент5 2" xfId="16"/>
    <cellStyle name="Акцент6 2" xfId="17"/>
    <cellStyle name="Ввод  2" xfId="18"/>
    <cellStyle name="Вывод 2" xfId="19"/>
    <cellStyle name="Вычисление 2" xfId="20"/>
    <cellStyle name="Денежный 2" xfId="21"/>
    <cellStyle name="Заголовок 1 2" xfId="22"/>
    <cellStyle name="Заголовок 2 2" xfId="23"/>
    <cellStyle name="Заголовок 3 2" xfId="24"/>
    <cellStyle name="Заголовок 4 2" xfId="25"/>
    <cellStyle name="Итог 2" xfId="26"/>
    <cellStyle name="КАНДАГАЧ тел3-33-96" xfId="1"/>
    <cellStyle name="КАНДАГАЧ тел3-33-96 2" xfId="28"/>
    <cellStyle name="КАНДАГАЧ тел3-33-96 3" xfId="27"/>
    <cellStyle name="Контрольная ячейка 2" xfId="29"/>
    <cellStyle name="Название 2" xfId="30"/>
    <cellStyle name="Нейтральный 2" xfId="31"/>
    <cellStyle name="Обычный" xfId="0" builtinId="0"/>
    <cellStyle name="Обычный 2" xfId="2"/>
    <cellStyle name="Обычный 2 2" xfId="7"/>
    <cellStyle name="Обычный 2 2 2" xfId="3"/>
    <cellStyle name="Обычный 3" xfId="8"/>
    <cellStyle name="Обычный 3 2" xfId="32"/>
    <cellStyle name="Обычный 4" xfId="9"/>
    <cellStyle name="Обычный 4 2" xfId="33"/>
    <cellStyle name="Обычный 5" xfId="34"/>
    <cellStyle name="Обычный 7" xfId="35"/>
    <cellStyle name="Обычный_Пути достижения_20.07.2010" xfId="43"/>
    <cellStyle name="Плохой 2" xfId="36"/>
    <cellStyle name="Пояснение 2" xfId="37"/>
    <cellStyle name="Примечание 2" xfId="38"/>
    <cellStyle name="Связанная ячейка 2" xfId="39"/>
    <cellStyle name="Стиль 1" xfId="10"/>
    <cellStyle name="Стиль 1 2" xfId="40"/>
    <cellStyle name="Текст предупреждения 2" xfId="41"/>
    <cellStyle name="Финансовый" xfId="44" builtinId="3"/>
    <cellStyle name="Финансовый 2" xfId="4"/>
    <cellStyle name="Хороший 2" xfId="42"/>
  </cellStyles>
  <dxfs count="0"/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2;%20&#1055;&#1056;&#1058;/&#1050;&#1091;&#1072;&#1090;/&#1087;&#1088;&#1086;&#1074;&#1077;&#1088;&#1082;&#1080;%20&#1087;&#1077;&#1088;&#1080;&#1086;&#1076;&#1072;%202011/&#1054;&#1062;&#1045;&#1053;&#1050;&#1040;/&#1064;&#1072;&#1073;&#1083;&#1086;&#1085;&#1099;/&#1064;&#1072;&#1073;&#1083;&#1086;&#1085;%20&#1087;&#1086;%20&#1086;&#1093;&#1074;&#1072;&#1090;&#1091;%20&#1055;&#1056;&#1058;%2001.0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Лист1"/>
    </sheetNames>
    <sheetDataSet>
      <sheetData sheetId="0" refreshError="1"/>
      <sheetData sheetId="1">
        <row r="1">
          <cell r="A1">
            <v>0.5</v>
          </cell>
        </row>
        <row r="2">
          <cell r="A2">
            <v>0.25</v>
          </cell>
        </row>
        <row r="3">
          <cell r="A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Y491"/>
  <sheetViews>
    <sheetView tabSelected="1" view="pageBreakPreview" zoomScale="80" zoomScaleNormal="115" zoomScaleSheetLayoutView="80" workbookViewId="0">
      <pane xSplit="11" ySplit="15" topLeftCell="L473" activePane="bottomRight" state="frozen"/>
      <selection pane="topRight" activeCell="L1" sqref="L1"/>
      <selection pane="bottomLeft" activeCell="A13" sqref="A13"/>
      <selection pane="bottomRight" activeCell="K36" sqref="K36"/>
    </sheetView>
  </sheetViews>
  <sheetFormatPr defaultRowHeight="12.75" outlineLevelRow="2" outlineLevelCol="1" x14ac:dyDescent="0.2"/>
  <cols>
    <col min="1" max="1" width="6.7109375" style="5" customWidth="1"/>
    <col min="2" max="2" width="7.85546875" style="1" customWidth="1" collapsed="1"/>
    <col min="3" max="8" width="4.85546875" style="1" hidden="1" customWidth="1" outlineLevel="1"/>
    <col min="9" max="9" width="7.7109375" style="2" hidden="1" customWidth="1" outlineLevel="1"/>
    <col min="10" max="10" width="9" style="1" hidden="1" customWidth="1" outlineLevel="1"/>
    <col min="11" max="11" width="62.42578125" style="2" customWidth="1"/>
    <col min="12" max="12" width="9.28515625" style="1" customWidth="1"/>
    <col min="13" max="13" width="9.140625" style="1" customWidth="1"/>
    <col min="14" max="14" width="12.28515625" style="5" customWidth="1"/>
    <col min="15" max="15" width="7.85546875" style="1" customWidth="1"/>
    <col min="16" max="16" width="11.7109375" style="1" customWidth="1"/>
    <col min="17" max="17" width="12.28515625" style="1" customWidth="1"/>
    <col min="18" max="20" width="10.28515625" style="1" customWidth="1"/>
    <col min="21" max="21" width="12.5703125" style="1" customWidth="1"/>
    <col min="22" max="23" width="9.140625" style="1" customWidth="1"/>
    <col min="24" max="16384" width="9.140625" style="1"/>
  </cols>
  <sheetData>
    <row r="1" spans="1:23" ht="15.75" hidden="1" customHeight="1" outlineLevel="1" x14ac:dyDescent="0.25">
      <c r="K1" s="6"/>
      <c r="R1" s="3"/>
      <c r="S1" s="12" t="s">
        <v>54</v>
      </c>
      <c r="T1" s="3"/>
    </row>
    <row r="2" spans="1:23" ht="15.75" hidden="1" customHeight="1" outlineLevel="1" x14ac:dyDescent="0.25">
      <c r="R2" s="3"/>
      <c r="S2" s="12" t="s">
        <v>67</v>
      </c>
      <c r="T2" s="3"/>
    </row>
    <row r="3" spans="1:23" ht="15.75" hidden="1" outlineLevel="1" x14ac:dyDescent="0.25">
      <c r="R3" s="3"/>
      <c r="S3" s="12" t="s">
        <v>68</v>
      </c>
      <c r="T3" s="3"/>
      <c r="U3" s="9"/>
    </row>
    <row r="4" spans="1:23" hidden="1" outlineLevel="1" x14ac:dyDescent="0.2"/>
    <row r="5" spans="1:23" ht="18.75" hidden="1" customHeight="1" outlineLevel="1" x14ac:dyDescent="0.25">
      <c r="A5" s="583" t="s">
        <v>69</v>
      </c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</row>
    <row r="6" spans="1:23" ht="12.75" hidden="1" customHeight="1" outlineLevel="1" x14ac:dyDescent="0.2">
      <c r="P6" s="7"/>
      <c r="Q6" s="7"/>
      <c r="R6" s="7"/>
      <c r="S6" s="7"/>
      <c r="T6" s="7"/>
    </row>
    <row r="7" spans="1:23" ht="12.75" customHeight="1" outlineLevel="1" x14ac:dyDescent="0.25">
      <c r="P7" s="7"/>
      <c r="Q7" s="7"/>
      <c r="R7" s="7"/>
      <c r="S7" s="7"/>
      <c r="T7" s="598" t="s">
        <v>553</v>
      </c>
      <c r="U7" s="598"/>
      <c r="V7" s="598"/>
      <c r="W7" s="552"/>
    </row>
    <row r="8" spans="1:23" ht="12.75" customHeight="1" outlineLevel="1" x14ac:dyDescent="0.25">
      <c r="P8" s="7"/>
      <c r="Q8" s="7"/>
      <c r="R8" s="7"/>
      <c r="S8" s="7"/>
      <c r="T8" s="598" t="s">
        <v>554</v>
      </c>
      <c r="U8" s="598"/>
      <c r="V8" s="598"/>
      <c r="W8" s="552"/>
    </row>
    <row r="9" spans="1:23" ht="21" customHeight="1" outlineLevel="1" x14ac:dyDescent="0.3">
      <c r="K9" s="597" t="s">
        <v>362</v>
      </c>
      <c r="L9" s="597"/>
      <c r="M9" s="597"/>
      <c r="N9" s="597"/>
      <c r="O9" s="597"/>
      <c r="P9" s="597"/>
      <c r="Q9" s="597"/>
      <c r="R9" s="597"/>
      <c r="S9" s="597"/>
      <c r="T9" s="7"/>
    </row>
    <row r="10" spans="1:23" ht="12.75" customHeight="1" outlineLevel="1" x14ac:dyDescent="0.2">
      <c r="P10" s="7"/>
      <c r="Q10" s="7"/>
      <c r="R10" s="7"/>
      <c r="S10" s="7"/>
      <c r="T10" s="7"/>
    </row>
    <row r="11" spans="1:23" ht="17.25" customHeight="1" x14ac:dyDescent="0.2">
      <c r="A11" s="584" t="s">
        <v>6</v>
      </c>
      <c r="B11" s="588" t="s">
        <v>66</v>
      </c>
      <c r="C11" s="589"/>
      <c r="D11" s="589"/>
      <c r="E11" s="589"/>
      <c r="F11" s="589"/>
      <c r="G11" s="589"/>
      <c r="H11" s="589"/>
      <c r="I11" s="589"/>
      <c r="J11" s="590"/>
      <c r="K11" s="571" t="s">
        <v>282</v>
      </c>
      <c r="L11" s="571" t="s">
        <v>5</v>
      </c>
      <c r="M11" s="571" t="s">
        <v>29</v>
      </c>
      <c r="N11" s="571" t="s">
        <v>30</v>
      </c>
      <c r="O11" s="571" t="s">
        <v>32</v>
      </c>
      <c r="P11" s="585" t="s">
        <v>56</v>
      </c>
      <c r="Q11" s="586"/>
      <c r="R11" s="586"/>
      <c r="S11" s="586"/>
      <c r="T11" s="586"/>
      <c r="U11" s="587"/>
      <c r="V11" s="571" t="s">
        <v>55</v>
      </c>
      <c r="W11" s="571" t="s">
        <v>279</v>
      </c>
    </row>
    <row r="12" spans="1:23" ht="17.25" customHeight="1" x14ac:dyDescent="0.2">
      <c r="A12" s="584"/>
      <c r="B12" s="591"/>
      <c r="C12" s="592"/>
      <c r="D12" s="592"/>
      <c r="E12" s="592"/>
      <c r="F12" s="592"/>
      <c r="G12" s="592"/>
      <c r="H12" s="592"/>
      <c r="I12" s="592"/>
      <c r="J12" s="593"/>
      <c r="K12" s="572"/>
      <c r="L12" s="572"/>
      <c r="M12" s="572"/>
      <c r="N12" s="572"/>
      <c r="O12" s="572"/>
      <c r="P12" s="43" t="s">
        <v>57</v>
      </c>
      <c r="Q12" s="43" t="s">
        <v>58</v>
      </c>
      <c r="R12" s="43" t="s">
        <v>59</v>
      </c>
      <c r="S12" s="43" t="s">
        <v>60</v>
      </c>
      <c r="T12" s="43" t="s">
        <v>61</v>
      </c>
      <c r="U12" s="571" t="s">
        <v>33</v>
      </c>
      <c r="V12" s="572"/>
      <c r="W12" s="572"/>
    </row>
    <row r="13" spans="1:23" ht="30" customHeight="1" x14ac:dyDescent="0.2">
      <c r="A13" s="584"/>
      <c r="B13" s="594"/>
      <c r="C13" s="595"/>
      <c r="D13" s="595"/>
      <c r="E13" s="595"/>
      <c r="F13" s="595"/>
      <c r="G13" s="595"/>
      <c r="H13" s="595"/>
      <c r="I13" s="595"/>
      <c r="J13" s="596"/>
      <c r="K13" s="572"/>
      <c r="L13" s="572"/>
      <c r="M13" s="572"/>
      <c r="N13" s="572"/>
      <c r="O13" s="572"/>
      <c r="P13" s="571" t="s">
        <v>120</v>
      </c>
      <c r="Q13" s="571" t="s">
        <v>121</v>
      </c>
      <c r="R13" s="571" t="s">
        <v>122</v>
      </c>
      <c r="S13" s="571" t="s">
        <v>123</v>
      </c>
      <c r="T13" s="571" t="s">
        <v>124</v>
      </c>
      <c r="U13" s="572"/>
      <c r="V13" s="572"/>
      <c r="W13" s="572"/>
    </row>
    <row r="14" spans="1:23" ht="63.75" customHeight="1" x14ac:dyDescent="0.2">
      <c r="A14" s="584"/>
      <c r="B14" s="11" t="s">
        <v>7</v>
      </c>
      <c r="C14" s="4" t="s">
        <v>43</v>
      </c>
      <c r="D14" s="4" t="s">
        <v>1</v>
      </c>
      <c r="E14" s="4" t="s">
        <v>44</v>
      </c>
      <c r="F14" s="4" t="s">
        <v>3</v>
      </c>
      <c r="G14" s="4" t="s">
        <v>45</v>
      </c>
      <c r="H14" s="8" t="s">
        <v>46</v>
      </c>
      <c r="I14" s="8" t="s">
        <v>62</v>
      </c>
      <c r="J14" s="8" t="s">
        <v>63</v>
      </c>
      <c r="K14" s="572"/>
      <c r="L14" s="572"/>
      <c r="M14" s="572"/>
      <c r="N14" s="572"/>
      <c r="O14" s="572"/>
      <c r="P14" s="573"/>
      <c r="Q14" s="573"/>
      <c r="R14" s="573"/>
      <c r="S14" s="573"/>
      <c r="T14" s="573"/>
      <c r="U14" s="573"/>
      <c r="V14" s="573"/>
      <c r="W14" s="573"/>
    </row>
    <row r="15" spans="1:23" ht="15" customHeight="1" x14ac:dyDescent="0.2">
      <c r="A15" s="4">
        <v>1</v>
      </c>
      <c r="B15" s="10" t="s">
        <v>64</v>
      </c>
      <c r="C15" s="10" t="s">
        <v>64</v>
      </c>
      <c r="D15" s="10" t="s">
        <v>64</v>
      </c>
      <c r="E15" s="10" t="s">
        <v>64</v>
      </c>
      <c r="F15" s="10" t="s">
        <v>64</v>
      </c>
      <c r="G15" s="10" t="s">
        <v>64</v>
      </c>
      <c r="H15" s="10" t="s">
        <v>64</v>
      </c>
      <c r="I15" s="10" t="s">
        <v>64</v>
      </c>
      <c r="J15" s="10" t="s">
        <v>64</v>
      </c>
      <c r="K15" s="4">
        <v>2</v>
      </c>
      <c r="L15" s="4">
        <v>3</v>
      </c>
      <c r="M15" s="4">
        <v>4</v>
      </c>
      <c r="N15" s="4">
        <v>5</v>
      </c>
      <c r="O15" s="4">
        <v>6</v>
      </c>
      <c r="P15" s="4">
        <v>7</v>
      </c>
      <c r="Q15" s="4">
        <v>9</v>
      </c>
      <c r="R15" s="4">
        <v>11</v>
      </c>
      <c r="S15" s="4">
        <v>13</v>
      </c>
      <c r="T15" s="4">
        <v>15</v>
      </c>
      <c r="U15" s="4">
        <v>17</v>
      </c>
      <c r="V15" s="45"/>
      <c r="W15" s="45"/>
    </row>
    <row r="16" spans="1:23" s="13" customFormat="1" ht="23.25" customHeight="1" x14ac:dyDescent="0.25">
      <c r="A16" s="21"/>
      <c r="B16" s="139" t="s">
        <v>0</v>
      </c>
      <c r="C16" s="140">
        <v>1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/>
      <c r="J16" s="141"/>
      <c r="K16" s="142" t="s">
        <v>23</v>
      </c>
      <c r="L16" s="67"/>
      <c r="M16" s="65"/>
      <c r="N16" s="65"/>
      <c r="O16" s="65"/>
      <c r="P16" s="65"/>
      <c r="Q16" s="65"/>
      <c r="R16" s="65"/>
      <c r="S16" s="65"/>
      <c r="T16" s="65"/>
      <c r="U16" s="65" t="str">
        <f>IF(B16="Мероприятие",P16+Q16+R16+S16+T16,"")</f>
        <v/>
      </c>
      <c r="V16" s="68"/>
      <c r="W16" s="68"/>
    </row>
    <row r="17" spans="1:23" s="13" customFormat="1" ht="15.75" outlineLevel="1" x14ac:dyDescent="0.25">
      <c r="A17" s="22"/>
      <c r="B17" s="69" t="s">
        <v>1</v>
      </c>
      <c r="C17" s="70">
        <v>1</v>
      </c>
      <c r="D17" s="70">
        <v>1</v>
      </c>
      <c r="E17" s="70">
        <v>0</v>
      </c>
      <c r="F17" s="70">
        <v>0</v>
      </c>
      <c r="G17" s="70">
        <v>0</v>
      </c>
      <c r="H17" s="70">
        <v>0</v>
      </c>
      <c r="I17" s="70"/>
      <c r="J17" s="71"/>
      <c r="K17" s="72" t="s">
        <v>283</v>
      </c>
      <c r="L17" s="73"/>
      <c r="M17" s="52"/>
      <c r="N17" s="52"/>
      <c r="O17" s="52"/>
      <c r="P17" s="74"/>
      <c r="Q17" s="74"/>
      <c r="R17" s="74"/>
      <c r="S17" s="74"/>
      <c r="T17" s="74"/>
      <c r="U17" s="52" t="str">
        <f>IF(B17="Мероприятие",P17+Q17+R17+S17+T17,"")</f>
        <v/>
      </c>
      <c r="V17" s="68"/>
      <c r="W17" s="68"/>
    </row>
    <row r="18" spans="1:23" s="13" customFormat="1" ht="22.5" customHeight="1" outlineLevel="2" x14ac:dyDescent="0.25">
      <c r="A18" s="22"/>
      <c r="B18" s="75" t="s">
        <v>2</v>
      </c>
      <c r="C18" s="50">
        <v>1</v>
      </c>
      <c r="D18" s="50">
        <v>1</v>
      </c>
      <c r="E18" s="50">
        <v>1</v>
      </c>
      <c r="F18" s="50"/>
      <c r="G18" s="50"/>
      <c r="H18" s="50"/>
      <c r="I18" s="50" t="s">
        <v>48</v>
      </c>
      <c r="J18" s="51" t="s">
        <v>10</v>
      </c>
      <c r="K18" s="76" t="s">
        <v>467</v>
      </c>
      <c r="L18" s="77" t="s">
        <v>81</v>
      </c>
      <c r="M18" s="52"/>
      <c r="N18" s="77" t="s">
        <v>72</v>
      </c>
      <c r="O18" s="78"/>
      <c r="P18" s="83">
        <v>100.6</v>
      </c>
      <c r="Q18" s="86">
        <v>101</v>
      </c>
      <c r="R18" s="86">
        <v>101.3</v>
      </c>
      <c r="S18" s="86">
        <v>103</v>
      </c>
      <c r="T18" s="86">
        <v>105.2</v>
      </c>
      <c r="U18" s="80" t="str">
        <f>IF(B18="Мероприятие",P18+Q18+R18+S18+T18,"")</f>
        <v/>
      </c>
      <c r="V18" s="68"/>
      <c r="W18" s="68"/>
    </row>
    <row r="19" spans="1:23" s="13" customFormat="1" ht="18" customHeight="1" outlineLevel="2" x14ac:dyDescent="0.25">
      <c r="A19" s="22"/>
      <c r="B19" s="75" t="s">
        <v>4</v>
      </c>
      <c r="C19" s="50"/>
      <c r="D19" s="50"/>
      <c r="E19" s="50"/>
      <c r="F19" s="50"/>
      <c r="G19" s="50"/>
      <c r="H19" s="50"/>
      <c r="I19" s="50"/>
      <c r="J19" s="51"/>
      <c r="K19" s="81" t="s">
        <v>71</v>
      </c>
      <c r="L19" s="82" t="s">
        <v>9</v>
      </c>
      <c r="M19" s="52"/>
      <c r="N19" s="77" t="s">
        <v>72</v>
      </c>
      <c r="O19" s="78"/>
      <c r="P19" s="84">
        <v>85565.7</v>
      </c>
      <c r="Q19" s="84">
        <v>85905.9</v>
      </c>
      <c r="R19" s="84">
        <v>86161.1</v>
      </c>
      <c r="S19" s="84">
        <v>87607</v>
      </c>
      <c r="T19" s="84">
        <v>89478.2</v>
      </c>
      <c r="U19" s="80"/>
      <c r="V19" s="68"/>
      <c r="W19" s="68"/>
    </row>
    <row r="20" spans="1:23" s="13" customFormat="1" ht="32.25" customHeight="1" outlineLevel="2" x14ac:dyDescent="0.25">
      <c r="A20" s="22"/>
      <c r="B20" s="75" t="s">
        <v>2</v>
      </c>
      <c r="C20" s="50">
        <v>1</v>
      </c>
      <c r="D20" s="50">
        <v>1</v>
      </c>
      <c r="E20" s="50">
        <v>2</v>
      </c>
      <c r="F20" s="50"/>
      <c r="G20" s="50"/>
      <c r="H20" s="50"/>
      <c r="I20" s="50" t="s">
        <v>48</v>
      </c>
      <c r="J20" s="51" t="s">
        <v>10</v>
      </c>
      <c r="K20" s="84" t="s">
        <v>70</v>
      </c>
      <c r="L20" s="77" t="s">
        <v>81</v>
      </c>
      <c r="M20" s="55"/>
      <c r="N20" s="77" t="s">
        <v>72</v>
      </c>
      <c r="O20" s="85"/>
      <c r="P20" s="479">
        <v>102</v>
      </c>
      <c r="Q20" s="479">
        <v>102.8</v>
      </c>
      <c r="R20" s="479">
        <v>103.5</v>
      </c>
      <c r="S20" s="479">
        <v>104.1</v>
      </c>
      <c r="T20" s="479">
        <v>105</v>
      </c>
      <c r="U20" s="80" t="str">
        <f t="shared" ref="U20:U25" si="0">IF(B20="Мероприятие",P20+Q20+R20+S20+T20,"")</f>
        <v/>
      </c>
      <c r="V20" s="68"/>
      <c r="W20" s="68"/>
    </row>
    <row r="21" spans="1:23" s="13" customFormat="1" ht="30.75" customHeight="1" outlineLevel="2" x14ac:dyDescent="0.25">
      <c r="A21" s="22"/>
      <c r="B21" s="75" t="s">
        <v>4</v>
      </c>
      <c r="C21" s="52">
        <v>1</v>
      </c>
      <c r="D21" s="52">
        <v>1</v>
      </c>
      <c r="E21" s="52"/>
      <c r="F21" s="52">
        <v>1</v>
      </c>
      <c r="G21" s="52">
        <v>2</v>
      </c>
      <c r="H21" s="52"/>
      <c r="I21" s="52" t="s">
        <v>47</v>
      </c>
      <c r="J21" s="51" t="s">
        <v>12</v>
      </c>
      <c r="K21" s="81" t="s">
        <v>125</v>
      </c>
      <c r="L21" s="77" t="s">
        <v>81</v>
      </c>
      <c r="M21" s="52"/>
      <c r="N21" s="77" t="s">
        <v>72</v>
      </c>
      <c r="O21" s="78"/>
      <c r="P21" s="83">
        <v>71.099999999999994</v>
      </c>
      <c r="Q21" s="83">
        <v>71.8</v>
      </c>
      <c r="R21" s="83">
        <v>72.599999999999994</v>
      </c>
      <c r="S21" s="86">
        <v>74</v>
      </c>
      <c r="T21" s="83">
        <v>75.8</v>
      </c>
      <c r="U21" s="80" t="str">
        <f t="shared" si="0"/>
        <v/>
      </c>
      <c r="V21" s="68"/>
      <c r="W21" s="68"/>
    </row>
    <row r="22" spans="1:23" s="13" customFormat="1" ht="48" customHeight="1" outlineLevel="2" x14ac:dyDescent="0.25">
      <c r="A22" s="22"/>
      <c r="B22" s="75" t="s">
        <v>4</v>
      </c>
      <c r="C22" s="52">
        <v>1</v>
      </c>
      <c r="D22" s="52">
        <v>1</v>
      </c>
      <c r="E22" s="52"/>
      <c r="F22" s="52">
        <v>2</v>
      </c>
      <c r="G22" s="52">
        <v>4</v>
      </c>
      <c r="H22" s="52"/>
      <c r="I22" s="52" t="s">
        <v>47</v>
      </c>
      <c r="J22" s="51"/>
      <c r="K22" s="76" t="s">
        <v>126</v>
      </c>
      <c r="L22" s="77" t="s">
        <v>81</v>
      </c>
      <c r="M22" s="52"/>
      <c r="N22" s="77" t="s">
        <v>72</v>
      </c>
      <c r="O22" s="78"/>
      <c r="P22" s="557">
        <v>74.900000000000006</v>
      </c>
      <c r="Q22" s="557">
        <v>74.900000000000006</v>
      </c>
      <c r="R22" s="557">
        <v>74.900000000000006</v>
      </c>
      <c r="S22" s="557">
        <v>75.5</v>
      </c>
      <c r="T22" s="557">
        <v>76</v>
      </c>
      <c r="U22" s="73" t="str">
        <f t="shared" si="0"/>
        <v/>
      </c>
      <c r="V22" s="68"/>
      <c r="W22" s="68"/>
    </row>
    <row r="23" spans="1:23" s="13" customFormat="1" ht="33.75" customHeight="1" outlineLevel="2" x14ac:dyDescent="0.25">
      <c r="A23" s="22"/>
      <c r="B23" s="75" t="s">
        <v>4</v>
      </c>
      <c r="C23" s="52">
        <v>1</v>
      </c>
      <c r="D23" s="52">
        <v>1</v>
      </c>
      <c r="E23" s="52"/>
      <c r="F23" s="52">
        <v>3</v>
      </c>
      <c r="G23" s="52">
        <v>6</v>
      </c>
      <c r="H23" s="52"/>
      <c r="I23" s="52" t="s">
        <v>47</v>
      </c>
      <c r="J23" s="51"/>
      <c r="K23" s="87" t="s">
        <v>127</v>
      </c>
      <c r="L23" s="88" t="s">
        <v>81</v>
      </c>
      <c r="M23" s="74"/>
      <c r="N23" s="89" t="s">
        <v>72</v>
      </c>
      <c r="O23" s="78"/>
      <c r="P23" s="281">
        <v>108</v>
      </c>
      <c r="Q23" s="281">
        <v>108</v>
      </c>
      <c r="R23" s="281">
        <v>108</v>
      </c>
      <c r="S23" s="281">
        <v>108</v>
      </c>
      <c r="T23" s="281">
        <v>108</v>
      </c>
      <c r="U23" s="80" t="str">
        <f t="shared" si="0"/>
        <v/>
      </c>
      <c r="V23" s="68"/>
      <c r="W23" s="68"/>
    </row>
    <row r="24" spans="1:23" s="13" customFormat="1" ht="33.75" customHeight="1" outlineLevel="2" x14ac:dyDescent="0.25">
      <c r="A24" s="22"/>
      <c r="B24" s="75" t="s">
        <v>4</v>
      </c>
      <c r="C24" s="52"/>
      <c r="D24" s="52"/>
      <c r="E24" s="52"/>
      <c r="F24" s="52"/>
      <c r="G24" s="52"/>
      <c r="H24" s="52"/>
      <c r="I24" s="52"/>
      <c r="J24" s="51"/>
      <c r="K24" s="90" t="s">
        <v>364</v>
      </c>
      <c r="L24" s="77" t="s">
        <v>81</v>
      </c>
      <c r="M24" s="52"/>
      <c r="N24" s="77" t="s">
        <v>72</v>
      </c>
      <c r="O24" s="78"/>
      <c r="P24" s="83">
        <v>103</v>
      </c>
      <c r="Q24" s="83">
        <v>103</v>
      </c>
      <c r="R24" s="83">
        <v>103</v>
      </c>
      <c r="S24" s="83">
        <v>104</v>
      </c>
      <c r="T24" s="83">
        <v>104</v>
      </c>
      <c r="U24" s="80"/>
      <c r="V24" s="68"/>
      <c r="W24" s="68"/>
    </row>
    <row r="25" spans="1:23" s="13" customFormat="1" ht="33" customHeight="1" outlineLevel="2" x14ac:dyDescent="0.25">
      <c r="A25" s="22"/>
      <c r="B25" s="75" t="s">
        <v>4</v>
      </c>
      <c r="C25" s="52">
        <v>1</v>
      </c>
      <c r="D25" s="52">
        <v>2</v>
      </c>
      <c r="E25" s="52">
        <v>4</v>
      </c>
      <c r="F25" s="52"/>
      <c r="G25" s="52"/>
      <c r="H25" s="52"/>
      <c r="I25" s="52"/>
      <c r="J25" s="51"/>
      <c r="K25" s="76" t="s">
        <v>363</v>
      </c>
      <c r="L25" s="77" t="s">
        <v>81</v>
      </c>
      <c r="M25" s="52"/>
      <c r="N25" s="77" t="s">
        <v>72</v>
      </c>
      <c r="O25" s="78"/>
      <c r="P25" s="557">
        <v>77.099999999999994</v>
      </c>
      <c r="Q25" s="557">
        <v>77.400000000000006</v>
      </c>
      <c r="R25" s="557">
        <v>77.400000000000006</v>
      </c>
      <c r="S25" s="557">
        <v>77.400000000000006</v>
      </c>
      <c r="T25" s="557">
        <v>80</v>
      </c>
      <c r="U25" s="73" t="str">
        <f t="shared" si="0"/>
        <v/>
      </c>
      <c r="V25" s="68"/>
      <c r="W25" s="68"/>
    </row>
    <row r="26" spans="1:23" s="13" customFormat="1" ht="47.25" customHeight="1" outlineLevel="2" x14ac:dyDescent="0.25">
      <c r="A26" s="22"/>
      <c r="B26" s="75" t="s">
        <v>4</v>
      </c>
      <c r="C26" s="52"/>
      <c r="D26" s="52"/>
      <c r="E26" s="52"/>
      <c r="F26" s="52"/>
      <c r="G26" s="52"/>
      <c r="H26" s="52"/>
      <c r="I26" s="52"/>
      <c r="J26" s="51"/>
      <c r="K26" s="76" t="s">
        <v>128</v>
      </c>
      <c r="L26" s="77" t="s">
        <v>81</v>
      </c>
      <c r="M26" s="52"/>
      <c r="N26" s="77" t="s">
        <v>72</v>
      </c>
      <c r="O26" s="78"/>
      <c r="P26" s="281">
        <v>80</v>
      </c>
      <c r="Q26" s="281">
        <v>80</v>
      </c>
      <c r="R26" s="281">
        <v>81</v>
      </c>
      <c r="S26" s="281">
        <v>81</v>
      </c>
      <c r="T26" s="281">
        <v>81</v>
      </c>
      <c r="U26" s="73"/>
      <c r="V26" s="68"/>
      <c r="W26" s="68"/>
    </row>
    <row r="27" spans="1:23" s="13" customFormat="1" ht="33.75" customHeight="1" outlineLevel="2" x14ac:dyDescent="0.25">
      <c r="A27" s="22"/>
      <c r="B27" s="75" t="s">
        <v>73</v>
      </c>
      <c r="C27" s="52"/>
      <c r="D27" s="52"/>
      <c r="E27" s="52"/>
      <c r="F27" s="52"/>
      <c r="G27" s="52"/>
      <c r="H27" s="52"/>
      <c r="I27" s="52"/>
      <c r="J27" s="51"/>
      <c r="K27" s="90" t="s">
        <v>129</v>
      </c>
      <c r="L27" s="77" t="s">
        <v>81</v>
      </c>
      <c r="M27" s="52"/>
      <c r="N27" s="77" t="s">
        <v>72</v>
      </c>
      <c r="O27" s="78"/>
      <c r="P27" s="83">
        <v>204</v>
      </c>
      <c r="Q27" s="83">
        <v>206</v>
      </c>
      <c r="R27" s="83">
        <v>208</v>
      </c>
      <c r="S27" s="83">
        <v>210</v>
      </c>
      <c r="T27" s="83">
        <v>210</v>
      </c>
      <c r="U27" s="73" t="str">
        <f>IF(B27="Мероприятие",P27+Q27+R27+S27+T27,"")</f>
        <v/>
      </c>
      <c r="V27" s="68"/>
      <c r="W27" s="68"/>
    </row>
    <row r="28" spans="1:23" s="13" customFormat="1" ht="33.75" customHeight="1" outlineLevel="2" x14ac:dyDescent="0.25">
      <c r="A28" s="22"/>
      <c r="B28" s="75" t="s">
        <v>73</v>
      </c>
      <c r="C28" s="52"/>
      <c r="D28" s="52"/>
      <c r="E28" s="52"/>
      <c r="F28" s="52"/>
      <c r="G28" s="52"/>
      <c r="H28" s="52"/>
      <c r="I28" s="52"/>
      <c r="J28" s="51"/>
      <c r="K28" s="90" t="s">
        <v>130</v>
      </c>
      <c r="L28" s="77" t="s">
        <v>81</v>
      </c>
      <c r="M28" s="52"/>
      <c r="N28" s="77" t="s">
        <v>72</v>
      </c>
      <c r="O28" s="78"/>
      <c r="P28" s="83">
        <v>104</v>
      </c>
      <c r="Q28" s="83">
        <v>104.3</v>
      </c>
      <c r="R28" s="83">
        <v>104.5</v>
      </c>
      <c r="S28" s="83">
        <v>105</v>
      </c>
      <c r="T28" s="86">
        <v>105</v>
      </c>
      <c r="U28" s="52"/>
      <c r="V28" s="68"/>
      <c r="W28" s="68"/>
    </row>
    <row r="29" spans="1:23" s="13" customFormat="1" ht="52.5" customHeight="1" outlineLevel="2" x14ac:dyDescent="0.25">
      <c r="A29" s="22"/>
      <c r="B29" s="75" t="s">
        <v>4</v>
      </c>
      <c r="C29" s="52"/>
      <c r="D29" s="52"/>
      <c r="E29" s="52"/>
      <c r="F29" s="52"/>
      <c r="G29" s="52"/>
      <c r="H29" s="52"/>
      <c r="I29" s="52"/>
      <c r="J29" s="51"/>
      <c r="K29" s="76" t="s">
        <v>131</v>
      </c>
      <c r="L29" s="77" t="s">
        <v>81</v>
      </c>
      <c r="M29" s="52"/>
      <c r="N29" s="77" t="s">
        <v>72</v>
      </c>
      <c r="O29" s="78"/>
      <c r="P29" s="83">
        <v>73</v>
      </c>
      <c r="Q29" s="83">
        <v>74</v>
      </c>
      <c r="R29" s="83">
        <v>75</v>
      </c>
      <c r="S29" s="83">
        <v>80</v>
      </c>
      <c r="T29" s="83">
        <v>80.5</v>
      </c>
      <c r="U29" s="73" t="str">
        <f>IF(B29="Мероприятие",P29+Q29+R29+S29+T29,"")</f>
        <v/>
      </c>
      <c r="V29" s="68"/>
      <c r="W29" s="68"/>
    </row>
    <row r="30" spans="1:23" s="13" customFormat="1" ht="52.5" customHeight="1" outlineLevel="2" x14ac:dyDescent="0.25">
      <c r="A30" s="22"/>
      <c r="B30" s="75" t="s">
        <v>4</v>
      </c>
      <c r="C30" s="52"/>
      <c r="D30" s="52"/>
      <c r="E30" s="52"/>
      <c r="F30" s="52"/>
      <c r="G30" s="52"/>
      <c r="H30" s="52"/>
      <c r="I30" s="52"/>
      <c r="J30" s="51"/>
      <c r="K30" s="76" t="s">
        <v>132</v>
      </c>
      <c r="L30" s="77" t="s">
        <v>81</v>
      </c>
      <c r="M30" s="52"/>
      <c r="N30" s="77" t="s">
        <v>72</v>
      </c>
      <c r="O30" s="78"/>
      <c r="P30" s="557">
        <v>101.5</v>
      </c>
      <c r="Q30" s="557">
        <v>101.7</v>
      </c>
      <c r="R30" s="557">
        <v>101.7</v>
      </c>
      <c r="S30" s="557">
        <v>101.9</v>
      </c>
      <c r="T30" s="557">
        <v>102.5</v>
      </c>
      <c r="U30" s="73"/>
      <c r="V30" s="68"/>
      <c r="W30" s="68"/>
    </row>
    <row r="31" spans="1:23" s="14" customFormat="1" ht="34.5" customHeight="1" outlineLevel="2" x14ac:dyDescent="0.25">
      <c r="A31" s="23"/>
      <c r="B31" s="75" t="s">
        <v>4</v>
      </c>
      <c r="C31" s="55"/>
      <c r="D31" s="55"/>
      <c r="E31" s="55"/>
      <c r="F31" s="55"/>
      <c r="G31" s="55"/>
      <c r="H31" s="55"/>
      <c r="I31" s="55"/>
      <c r="J31" s="56"/>
      <c r="K31" s="91" t="s">
        <v>133</v>
      </c>
      <c r="L31" s="77" t="s">
        <v>81</v>
      </c>
      <c r="M31" s="55"/>
      <c r="N31" s="77" t="s">
        <v>72</v>
      </c>
      <c r="O31" s="85"/>
      <c r="P31" s="550">
        <v>106</v>
      </c>
      <c r="Q31" s="550">
        <v>106.5</v>
      </c>
      <c r="R31" s="550">
        <v>107</v>
      </c>
      <c r="S31" s="550">
        <v>107</v>
      </c>
      <c r="T31" s="550">
        <v>107</v>
      </c>
      <c r="U31" s="92"/>
      <c r="V31" s="93"/>
      <c r="W31" s="93"/>
    </row>
    <row r="32" spans="1:23" s="14" customFormat="1" ht="34.5" customHeight="1" outlineLevel="2" x14ac:dyDescent="0.25">
      <c r="A32" s="23"/>
      <c r="B32" s="225" t="s">
        <v>4</v>
      </c>
      <c r="C32" s="57"/>
      <c r="D32" s="57"/>
      <c r="E32" s="57"/>
      <c r="F32" s="57"/>
      <c r="G32" s="57"/>
      <c r="H32" s="57"/>
      <c r="I32" s="57"/>
      <c r="J32" s="229"/>
      <c r="K32" s="123" t="s">
        <v>134</v>
      </c>
      <c r="L32" s="426" t="s">
        <v>489</v>
      </c>
      <c r="M32" s="55"/>
      <c r="N32" s="88" t="s">
        <v>72</v>
      </c>
      <c r="O32" s="85"/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92"/>
      <c r="V32" s="93"/>
      <c r="W32" s="93"/>
    </row>
    <row r="33" spans="1:23" s="48" customFormat="1" ht="51.75" customHeight="1" outlineLevel="2" x14ac:dyDescent="0.25">
      <c r="A33" s="23"/>
      <c r="B33" s="434" t="s">
        <v>31</v>
      </c>
      <c r="C33" s="55"/>
      <c r="D33" s="55"/>
      <c r="E33" s="55"/>
      <c r="F33" s="55"/>
      <c r="G33" s="55"/>
      <c r="H33" s="55"/>
      <c r="I33" s="55"/>
      <c r="J33" s="56"/>
      <c r="K33" s="155" t="s">
        <v>344</v>
      </c>
      <c r="L33" s="433" t="s">
        <v>345</v>
      </c>
      <c r="M33" s="429" t="s">
        <v>37</v>
      </c>
      <c r="N33" s="433" t="s">
        <v>346</v>
      </c>
      <c r="O33" s="429" t="s">
        <v>420</v>
      </c>
      <c r="P33" s="427">
        <v>15</v>
      </c>
      <c r="Q33" s="302"/>
      <c r="R33" s="427"/>
      <c r="S33" s="427"/>
      <c r="T33" s="427"/>
      <c r="U33" s="428">
        <f>P33+Q33+R33+S33+T33</f>
        <v>15</v>
      </c>
      <c r="V33" s="430" t="s">
        <v>36</v>
      </c>
      <c r="W33" s="551"/>
    </row>
    <row r="34" spans="1:23" s="48" customFormat="1" ht="49.5" customHeight="1" outlineLevel="2" x14ac:dyDescent="0.25">
      <c r="A34" s="23"/>
      <c r="B34" s="434" t="s">
        <v>31</v>
      </c>
      <c r="C34" s="55"/>
      <c r="D34" s="55"/>
      <c r="E34" s="55"/>
      <c r="F34" s="55"/>
      <c r="G34" s="55"/>
      <c r="H34" s="55"/>
      <c r="I34" s="55"/>
      <c r="J34" s="56"/>
      <c r="K34" s="304" t="s">
        <v>607</v>
      </c>
      <c r="L34" s="433" t="s">
        <v>345</v>
      </c>
      <c r="M34" s="433" t="s">
        <v>37</v>
      </c>
      <c r="N34" s="304" t="s">
        <v>347</v>
      </c>
      <c r="O34" s="429" t="s">
        <v>421</v>
      </c>
      <c r="P34" s="428"/>
      <c r="Q34" s="428">
        <v>90</v>
      </c>
      <c r="R34" s="428">
        <v>90.8</v>
      </c>
      <c r="S34" s="428"/>
      <c r="T34" s="428"/>
      <c r="U34" s="428">
        <f t="shared" ref="U34:U40" si="1">P34+Q34+R34+S34+T34</f>
        <v>180.8</v>
      </c>
      <c r="V34" s="430" t="s">
        <v>36</v>
      </c>
      <c r="W34" s="93"/>
    </row>
    <row r="35" spans="1:23" s="48" customFormat="1" ht="77.25" customHeight="1" outlineLevel="2" x14ac:dyDescent="0.25">
      <c r="A35" s="23"/>
      <c r="B35" s="434" t="s">
        <v>31</v>
      </c>
      <c r="C35" s="55"/>
      <c r="D35" s="55"/>
      <c r="E35" s="55"/>
      <c r="F35" s="55"/>
      <c r="G35" s="55"/>
      <c r="H35" s="55"/>
      <c r="I35" s="55"/>
      <c r="J35" s="56"/>
      <c r="K35" s="304" t="s">
        <v>419</v>
      </c>
      <c r="L35" s="433" t="s">
        <v>345</v>
      </c>
      <c r="M35" s="433" t="s">
        <v>37</v>
      </c>
      <c r="N35" s="304" t="s">
        <v>422</v>
      </c>
      <c r="O35" s="429" t="s">
        <v>423</v>
      </c>
      <c r="P35" s="428"/>
      <c r="Q35" s="428">
        <v>882</v>
      </c>
      <c r="R35" s="428"/>
      <c r="S35" s="428"/>
      <c r="T35" s="428"/>
      <c r="U35" s="428">
        <f t="shared" ref="U35" si="2">P35+Q35+R35+S35+T35</f>
        <v>882</v>
      </c>
      <c r="V35" s="430" t="s">
        <v>36</v>
      </c>
      <c r="W35" s="93"/>
    </row>
    <row r="36" spans="1:23" s="48" customFormat="1" ht="126" customHeight="1" outlineLevel="2" x14ac:dyDescent="0.25">
      <c r="A36" s="23"/>
      <c r="B36" s="434" t="s">
        <v>31</v>
      </c>
      <c r="C36" s="55"/>
      <c r="D36" s="55"/>
      <c r="E36" s="55"/>
      <c r="F36" s="55"/>
      <c r="G36" s="55"/>
      <c r="H36" s="55"/>
      <c r="I36" s="55"/>
      <c r="J36" s="56"/>
      <c r="K36" s="432" t="s">
        <v>75</v>
      </c>
      <c r="L36" s="433" t="s">
        <v>9</v>
      </c>
      <c r="M36" s="433" t="s">
        <v>37</v>
      </c>
      <c r="N36" s="433" t="s">
        <v>76</v>
      </c>
      <c r="O36" s="433" t="s">
        <v>77</v>
      </c>
      <c r="P36" s="428">
        <v>707.88300000000004</v>
      </c>
      <c r="Q36" s="428"/>
      <c r="R36" s="428"/>
      <c r="S36" s="428"/>
      <c r="T36" s="428"/>
      <c r="U36" s="428">
        <f t="shared" si="1"/>
        <v>707.88300000000004</v>
      </c>
      <c r="V36" s="430" t="s">
        <v>36</v>
      </c>
      <c r="W36" s="93"/>
    </row>
    <row r="37" spans="1:23" s="14" customFormat="1" ht="46.5" customHeight="1" outlineLevel="2" x14ac:dyDescent="0.25">
      <c r="A37" s="23"/>
      <c r="B37" s="435" t="s">
        <v>31</v>
      </c>
      <c r="C37" s="55"/>
      <c r="D37" s="55"/>
      <c r="E37" s="55"/>
      <c r="F37" s="55"/>
      <c r="G37" s="55"/>
      <c r="H37" s="55"/>
      <c r="I37" s="55"/>
      <c r="J37" s="56"/>
      <c r="K37" s="432" t="s">
        <v>348</v>
      </c>
      <c r="L37" s="433" t="s">
        <v>345</v>
      </c>
      <c r="M37" s="433" t="s">
        <v>37</v>
      </c>
      <c r="N37" s="433" t="s">
        <v>349</v>
      </c>
      <c r="O37" s="429" t="s">
        <v>424</v>
      </c>
      <c r="P37" s="428"/>
      <c r="Q37" s="428">
        <v>400</v>
      </c>
      <c r="R37" s="428"/>
      <c r="S37" s="428"/>
      <c r="T37" s="428"/>
      <c r="U37" s="428">
        <f t="shared" si="1"/>
        <v>400</v>
      </c>
      <c r="V37" s="430" t="s">
        <v>36</v>
      </c>
      <c r="W37" s="93"/>
    </row>
    <row r="38" spans="1:23" s="14" customFormat="1" ht="64.5" customHeight="1" outlineLevel="2" x14ac:dyDescent="0.25">
      <c r="A38" s="23"/>
      <c r="B38" s="435" t="s">
        <v>31</v>
      </c>
      <c r="C38" s="55"/>
      <c r="D38" s="55"/>
      <c r="E38" s="55"/>
      <c r="F38" s="55"/>
      <c r="G38" s="55"/>
      <c r="H38" s="55"/>
      <c r="I38" s="55"/>
      <c r="J38" s="56"/>
      <c r="K38" s="433" t="s">
        <v>350</v>
      </c>
      <c r="L38" s="433" t="s">
        <v>345</v>
      </c>
      <c r="M38" s="429" t="s">
        <v>37</v>
      </c>
      <c r="N38" s="429" t="s">
        <v>351</v>
      </c>
      <c r="O38" s="431" t="s">
        <v>425</v>
      </c>
      <c r="P38" s="428">
        <v>200</v>
      </c>
      <c r="Q38" s="428">
        <v>300</v>
      </c>
      <c r="R38" s="428"/>
      <c r="S38" s="428"/>
      <c r="T38" s="428"/>
      <c r="U38" s="428">
        <f t="shared" si="1"/>
        <v>500</v>
      </c>
      <c r="V38" s="430" t="s">
        <v>36</v>
      </c>
      <c r="W38" s="93"/>
    </row>
    <row r="39" spans="1:23" s="14" customFormat="1" ht="50.25" customHeight="1" outlineLevel="2" x14ac:dyDescent="0.25">
      <c r="A39" s="23"/>
      <c r="B39" s="435" t="s">
        <v>31</v>
      </c>
      <c r="C39" s="55"/>
      <c r="D39" s="55"/>
      <c r="E39" s="55"/>
      <c r="F39" s="55"/>
      <c r="G39" s="55"/>
      <c r="H39" s="55"/>
      <c r="I39" s="55"/>
      <c r="J39" s="56"/>
      <c r="K39" s="433" t="s">
        <v>352</v>
      </c>
      <c r="L39" s="433" t="s">
        <v>345</v>
      </c>
      <c r="M39" s="429" t="s">
        <v>37</v>
      </c>
      <c r="N39" s="429" t="s">
        <v>353</v>
      </c>
      <c r="O39" s="431" t="s">
        <v>426</v>
      </c>
      <c r="P39" s="428">
        <v>25</v>
      </c>
      <c r="Q39" s="428"/>
      <c r="R39" s="428"/>
      <c r="S39" s="428"/>
      <c r="T39" s="428"/>
      <c r="U39" s="428">
        <f t="shared" si="1"/>
        <v>25</v>
      </c>
      <c r="V39" s="430" t="s">
        <v>36</v>
      </c>
      <c r="W39" s="93"/>
    </row>
    <row r="40" spans="1:23" s="14" customFormat="1" ht="60.75" customHeight="1" outlineLevel="2" x14ac:dyDescent="0.25">
      <c r="A40" s="23"/>
      <c r="B40" s="435" t="s">
        <v>31</v>
      </c>
      <c r="C40" s="55"/>
      <c r="D40" s="55"/>
      <c r="E40" s="55"/>
      <c r="F40" s="55"/>
      <c r="G40" s="55"/>
      <c r="H40" s="55"/>
      <c r="I40" s="55"/>
      <c r="J40" s="56"/>
      <c r="K40" s="433" t="s">
        <v>354</v>
      </c>
      <c r="L40" s="433" t="s">
        <v>345</v>
      </c>
      <c r="M40" s="433" t="s">
        <v>37</v>
      </c>
      <c r="N40" s="429" t="s">
        <v>355</v>
      </c>
      <c r="O40" s="431" t="s">
        <v>423</v>
      </c>
      <c r="P40" s="428"/>
      <c r="Q40" s="428">
        <v>40</v>
      </c>
      <c r="R40" s="428"/>
      <c r="S40" s="428"/>
      <c r="T40" s="428"/>
      <c r="U40" s="428">
        <f t="shared" si="1"/>
        <v>40</v>
      </c>
      <c r="V40" s="430" t="s">
        <v>36</v>
      </c>
      <c r="W40" s="93"/>
    </row>
    <row r="41" spans="1:23" s="14" customFormat="1" ht="33" customHeight="1" outlineLevel="2" x14ac:dyDescent="0.25">
      <c r="A41" s="23"/>
      <c r="B41" s="58"/>
      <c r="C41" s="131"/>
      <c r="D41" s="131"/>
      <c r="E41" s="131"/>
      <c r="F41" s="131"/>
      <c r="G41" s="131"/>
      <c r="H41" s="131"/>
      <c r="I41" s="131"/>
      <c r="J41" s="313"/>
      <c r="K41" s="138" t="s">
        <v>440</v>
      </c>
      <c r="L41" s="137" t="s">
        <v>9</v>
      </c>
      <c r="M41" s="314"/>
      <c r="N41" s="314"/>
      <c r="O41" s="315"/>
      <c r="P41" s="436">
        <f>P43+P44+P45</f>
        <v>947.88300000000004</v>
      </c>
      <c r="Q41" s="436">
        <f t="shared" ref="Q41:U41" si="3">Q43+Q44+Q45</f>
        <v>1712</v>
      </c>
      <c r="R41" s="436">
        <f t="shared" si="3"/>
        <v>90.8</v>
      </c>
      <c r="S41" s="436">
        <f t="shared" si="3"/>
        <v>0</v>
      </c>
      <c r="T41" s="436">
        <f t="shared" si="3"/>
        <v>0</v>
      </c>
      <c r="U41" s="436">
        <f t="shared" si="3"/>
        <v>2750.683</v>
      </c>
      <c r="V41" s="317"/>
      <c r="W41" s="135"/>
    </row>
    <row r="42" spans="1:23" s="14" customFormat="1" ht="12.75" customHeight="1" outlineLevel="2" x14ac:dyDescent="0.25">
      <c r="A42" s="23"/>
      <c r="B42" s="58"/>
      <c r="C42" s="131"/>
      <c r="D42" s="131"/>
      <c r="E42" s="131"/>
      <c r="F42" s="131"/>
      <c r="G42" s="131"/>
      <c r="H42" s="131"/>
      <c r="I42" s="131"/>
      <c r="J42" s="313"/>
      <c r="K42" s="136" t="s">
        <v>435</v>
      </c>
      <c r="L42" s="137"/>
      <c r="M42" s="314"/>
      <c r="N42" s="314"/>
      <c r="O42" s="315"/>
      <c r="P42" s="436"/>
      <c r="Q42" s="436"/>
      <c r="R42" s="436"/>
      <c r="S42" s="436"/>
      <c r="T42" s="436"/>
      <c r="U42" s="437"/>
      <c r="V42" s="317"/>
      <c r="W42" s="135"/>
    </row>
    <row r="43" spans="1:23" s="14" customFormat="1" ht="36" customHeight="1" outlineLevel="2" x14ac:dyDescent="0.25">
      <c r="A43" s="23"/>
      <c r="B43" s="58"/>
      <c r="C43" s="131"/>
      <c r="D43" s="131"/>
      <c r="E43" s="131"/>
      <c r="F43" s="131"/>
      <c r="G43" s="131"/>
      <c r="H43" s="131"/>
      <c r="I43" s="131"/>
      <c r="J43" s="313"/>
      <c r="K43" s="136" t="s">
        <v>436</v>
      </c>
      <c r="L43" s="137" t="s">
        <v>9</v>
      </c>
      <c r="M43" s="314"/>
      <c r="N43" s="314"/>
      <c r="O43" s="315"/>
      <c r="P43" s="436">
        <v>0</v>
      </c>
      <c r="Q43" s="436">
        <v>0</v>
      </c>
      <c r="R43" s="436">
        <v>0</v>
      </c>
      <c r="S43" s="436">
        <v>0</v>
      </c>
      <c r="T43" s="436">
        <v>0</v>
      </c>
      <c r="U43" s="437">
        <v>0</v>
      </c>
      <c r="V43" s="317"/>
      <c r="W43" s="135"/>
    </row>
    <row r="44" spans="1:23" s="14" customFormat="1" ht="33" customHeight="1" outlineLevel="2" x14ac:dyDescent="0.25">
      <c r="A44" s="23"/>
      <c r="B44" s="58"/>
      <c r="C44" s="131"/>
      <c r="D44" s="131"/>
      <c r="E44" s="131"/>
      <c r="F44" s="131"/>
      <c r="G44" s="131"/>
      <c r="H44" s="131"/>
      <c r="I44" s="131"/>
      <c r="J44" s="313"/>
      <c r="K44" s="136" t="s">
        <v>437</v>
      </c>
      <c r="L44" s="137" t="s">
        <v>9</v>
      </c>
      <c r="M44" s="314"/>
      <c r="N44" s="314"/>
      <c r="O44" s="315"/>
      <c r="P44" s="436">
        <v>0</v>
      </c>
      <c r="Q44" s="436">
        <v>0</v>
      </c>
      <c r="R44" s="436">
        <v>0</v>
      </c>
      <c r="S44" s="436">
        <v>0</v>
      </c>
      <c r="T44" s="436">
        <v>0</v>
      </c>
      <c r="U44" s="436">
        <v>0</v>
      </c>
      <c r="V44" s="317"/>
      <c r="W44" s="135"/>
    </row>
    <row r="45" spans="1:23" s="14" customFormat="1" ht="36.75" customHeight="1" outlineLevel="2" x14ac:dyDescent="0.25">
      <c r="A45" s="23"/>
      <c r="B45" s="58"/>
      <c r="C45" s="131"/>
      <c r="D45" s="131"/>
      <c r="E45" s="131"/>
      <c r="F45" s="131"/>
      <c r="G45" s="131"/>
      <c r="H45" s="131"/>
      <c r="I45" s="131"/>
      <c r="J45" s="313"/>
      <c r="K45" s="136" t="s">
        <v>438</v>
      </c>
      <c r="L45" s="137" t="s">
        <v>9</v>
      </c>
      <c r="M45" s="314"/>
      <c r="N45" s="314"/>
      <c r="O45" s="315"/>
      <c r="P45" s="436">
        <f>P33+P34+P35+P36+P37+P38+P39+P40</f>
        <v>947.88300000000004</v>
      </c>
      <c r="Q45" s="436">
        <f t="shared" ref="Q45:U45" si="4">Q33+Q34+Q35+Q36+Q37+Q38+Q39+Q40</f>
        <v>1712</v>
      </c>
      <c r="R45" s="436">
        <f t="shared" si="4"/>
        <v>90.8</v>
      </c>
      <c r="S45" s="436">
        <f t="shared" si="4"/>
        <v>0</v>
      </c>
      <c r="T45" s="436">
        <f t="shared" si="4"/>
        <v>0</v>
      </c>
      <c r="U45" s="436">
        <f t="shared" si="4"/>
        <v>2750.683</v>
      </c>
      <c r="V45" s="317"/>
      <c r="W45" s="135"/>
    </row>
    <row r="46" spans="1:23" s="13" customFormat="1" ht="21" customHeight="1" outlineLevel="1" x14ac:dyDescent="0.25">
      <c r="A46" s="22"/>
      <c r="B46" s="69" t="s">
        <v>1</v>
      </c>
      <c r="C46" s="70">
        <v>1</v>
      </c>
      <c r="D46" s="70">
        <v>3</v>
      </c>
      <c r="E46" s="70">
        <v>0</v>
      </c>
      <c r="F46" s="70">
        <v>0</v>
      </c>
      <c r="G46" s="70">
        <v>0</v>
      </c>
      <c r="H46" s="70">
        <v>0</v>
      </c>
      <c r="I46" s="70" t="s">
        <v>47</v>
      </c>
      <c r="J46" s="71" t="s">
        <v>11</v>
      </c>
      <c r="K46" s="574" t="s">
        <v>468</v>
      </c>
      <c r="L46" s="575"/>
      <c r="M46" s="575"/>
      <c r="N46" s="581"/>
      <c r="O46" s="55"/>
      <c r="P46" s="105"/>
      <c r="Q46" s="105"/>
      <c r="R46" s="105"/>
      <c r="S46" s="105"/>
      <c r="T46" s="105"/>
      <c r="U46" s="55" t="str">
        <f>IF(B46="Мероприятие",P46+Q46+R46+S46+T46,"")</f>
        <v/>
      </c>
      <c r="V46" s="93"/>
      <c r="W46" s="68"/>
    </row>
    <row r="47" spans="1:23" s="13" customFormat="1" ht="16.5" customHeight="1" outlineLevel="1" x14ac:dyDescent="0.25">
      <c r="A47" s="22"/>
      <c r="B47" s="75" t="s">
        <v>2</v>
      </c>
      <c r="C47" s="52"/>
      <c r="D47" s="52"/>
      <c r="E47" s="52"/>
      <c r="F47" s="52"/>
      <c r="G47" s="52"/>
      <c r="H47" s="52"/>
      <c r="I47" s="52"/>
      <c r="J47" s="51"/>
      <c r="K47" s="82" t="s">
        <v>111</v>
      </c>
      <c r="L47" s="82" t="s">
        <v>107</v>
      </c>
      <c r="M47" s="52"/>
      <c r="N47" s="77" t="s">
        <v>365</v>
      </c>
      <c r="O47" s="85"/>
      <c r="P47" s="83">
        <v>3062.4</v>
      </c>
      <c r="Q47" s="83">
        <v>3123.6</v>
      </c>
      <c r="R47" s="83">
        <v>3186</v>
      </c>
      <c r="S47" s="83">
        <v>3249.7</v>
      </c>
      <c r="T47" s="83">
        <v>3314.6</v>
      </c>
      <c r="U47" s="92"/>
      <c r="V47" s="93"/>
      <c r="W47" s="68"/>
    </row>
    <row r="48" spans="1:23" s="13" customFormat="1" ht="34.5" customHeight="1" outlineLevel="2" x14ac:dyDescent="0.25">
      <c r="A48" s="22"/>
      <c r="B48" s="107" t="s">
        <v>2</v>
      </c>
      <c r="C48" s="108">
        <v>1</v>
      </c>
      <c r="D48" s="108">
        <v>3</v>
      </c>
      <c r="E48" s="108">
        <v>7</v>
      </c>
      <c r="F48" s="108"/>
      <c r="G48" s="108"/>
      <c r="H48" s="108"/>
      <c r="I48" s="108" t="s">
        <v>47</v>
      </c>
      <c r="J48" s="51" t="s">
        <v>11</v>
      </c>
      <c r="K48" s="90" t="s">
        <v>112</v>
      </c>
      <c r="L48" s="77" t="s">
        <v>81</v>
      </c>
      <c r="M48" s="52"/>
      <c r="N48" s="77" t="s">
        <v>365</v>
      </c>
      <c r="O48" s="85"/>
      <c r="P48" s="83">
        <v>101</v>
      </c>
      <c r="Q48" s="83">
        <v>101.1</v>
      </c>
      <c r="R48" s="83">
        <v>101.2</v>
      </c>
      <c r="S48" s="83">
        <v>101.3</v>
      </c>
      <c r="T48" s="83">
        <v>101.4</v>
      </c>
      <c r="U48" s="110" t="str">
        <f>IF(B48="Мероприятие",P48+Q48+R48+S48+T48,"")</f>
        <v/>
      </c>
      <c r="V48" s="93"/>
      <c r="W48" s="68"/>
    </row>
    <row r="49" spans="1:23" s="13" customFormat="1" ht="20.25" customHeight="1" outlineLevel="2" x14ac:dyDescent="0.25">
      <c r="A49" s="22"/>
      <c r="B49" s="75" t="s">
        <v>2</v>
      </c>
      <c r="C49" s="50">
        <v>1</v>
      </c>
      <c r="D49" s="50">
        <v>3</v>
      </c>
      <c r="E49" s="50">
        <v>8</v>
      </c>
      <c r="F49" s="50"/>
      <c r="G49" s="50"/>
      <c r="H49" s="50"/>
      <c r="I49" s="50" t="s">
        <v>47</v>
      </c>
      <c r="J49" s="111" t="s">
        <v>12</v>
      </c>
      <c r="K49" s="112" t="s">
        <v>113</v>
      </c>
      <c r="L49" s="82" t="s">
        <v>107</v>
      </c>
      <c r="M49" s="52"/>
      <c r="N49" s="77" t="s">
        <v>365</v>
      </c>
      <c r="O49" s="85"/>
      <c r="P49" s="83">
        <v>2211</v>
      </c>
      <c r="Q49" s="83">
        <v>2233.1</v>
      </c>
      <c r="R49" s="83">
        <v>2255.4</v>
      </c>
      <c r="S49" s="83">
        <v>2277.9</v>
      </c>
      <c r="T49" s="83">
        <v>2300.6999999999998</v>
      </c>
      <c r="U49" s="110" t="str">
        <f>IF(B49="Мероприятие",P49+Q49+R49+S49+T49,"")</f>
        <v/>
      </c>
      <c r="V49" s="93"/>
      <c r="W49" s="68"/>
    </row>
    <row r="50" spans="1:23" s="13" customFormat="1" ht="19.5" customHeight="1" outlineLevel="2" x14ac:dyDescent="0.25">
      <c r="A50" s="22"/>
      <c r="B50" s="75" t="s">
        <v>2</v>
      </c>
      <c r="C50" s="50"/>
      <c r="D50" s="50"/>
      <c r="E50" s="50"/>
      <c r="F50" s="50"/>
      <c r="G50" s="50"/>
      <c r="H50" s="50"/>
      <c r="I50" s="50"/>
      <c r="J50" s="111"/>
      <c r="K50" s="113" t="s">
        <v>114</v>
      </c>
      <c r="L50" s="82" t="s">
        <v>107</v>
      </c>
      <c r="M50" s="114"/>
      <c r="N50" s="77" t="s">
        <v>365</v>
      </c>
      <c r="O50" s="481"/>
      <c r="P50" s="83">
        <v>620</v>
      </c>
      <c r="Q50" s="83">
        <v>629.29999999999995</v>
      </c>
      <c r="R50" s="83">
        <v>635.5</v>
      </c>
      <c r="S50" s="83">
        <v>641.79999999999995</v>
      </c>
      <c r="T50" s="83">
        <v>648.20000000000005</v>
      </c>
      <c r="U50" s="110"/>
      <c r="V50" s="93"/>
      <c r="W50" s="68"/>
    </row>
    <row r="51" spans="1:23" s="13" customFormat="1" ht="33" customHeight="1" outlineLevel="2" x14ac:dyDescent="0.25">
      <c r="A51" s="22"/>
      <c r="B51" s="75" t="s">
        <v>4</v>
      </c>
      <c r="C51" s="52">
        <v>1</v>
      </c>
      <c r="D51" s="52">
        <v>3</v>
      </c>
      <c r="E51" s="52"/>
      <c r="F51" s="52">
        <v>12</v>
      </c>
      <c r="G51" s="52">
        <v>23</v>
      </c>
      <c r="H51" s="52"/>
      <c r="I51" s="52" t="s">
        <v>47</v>
      </c>
      <c r="J51" s="51" t="s">
        <v>11</v>
      </c>
      <c r="K51" s="76" t="s">
        <v>78</v>
      </c>
      <c r="L51" s="88" t="s">
        <v>81</v>
      </c>
      <c r="M51" s="52"/>
      <c r="N51" s="77" t="s">
        <v>365</v>
      </c>
      <c r="O51" s="85"/>
      <c r="P51" s="83">
        <v>100</v>
      </c>
      <c r="Q51" s="83">
        <v>100.1</v>
      </c>
      <c r="R51" s="83">
        <v>100.2</v>
      </c>
      <c r="S51" s="83">
        <v>100.3</v>
      </c>
      <c r="T51" s="83">
        <v>100.4</v>
      </c>
      <c r="U51" s="110" t="str">
        <f>IF(B51="Мероприятие",P51+Q51+R51+S51+T51,"")</f>
        <v/>
      </c>
      <c r="V51" s="93"/>
      <c r="W51" s="68"/>
    </row>
    <row r="52" spans="1:23" s="13" customFormat="1" ht="33" customHeight="1" outlineLevel="2" x14ac:dyDescent="0.25">
      <c r="A52" s="22"/>
      <c r="B52" s="75" t="s">
        <v>4</v>
      </c>
      <c r="C52" s="52"/>
      <c r="D52" s="52"/>
      <c r="E52" s="52"/>
      <c r="F52" s="52"/>
      <c r="G52" s="52"/>
      <c r="H52" s="52"/>
      <c r="I52" s="52"/>
      <c r="J52" s="51"/>
      <c r="K52" s="90" t="s">
        <v>367</v>
      </c>
      <c r="L52" s="115" t="s">
        <v>118</v>
      </c>
      <c r="M52" s="52"/>
      <c r="N52" s="77" t="s">
        <v>365</v>
      </c>
      <c r="O52" s="85"/>
      <c r="P52" s="79">
        <v>1.6</v>
      </c>
      <c r="Q52" s="79">
        <v>1.7</v>
      </c>
      <c r="R52" s="79">
        <v>1.7</v>
      </c>
      <c r="S52" s="79">
        <v>1.8</v>
      </c>
      <c r="T52" s="79">
        <v>2</v>
      </c>
      <c r="U52" s="110"/>
      <c r="V52" s="93"/>
      <c r="W52" s="68"/>
    </row>
    <row r="53" spans="1:23" s="13" customFormat="1" ht="21" customHeight="1" outlineLevel="2" x14ac:dyDescent="0.25">
      <c r="A53" s="22"/>
      <c r="B53" s="75" t="s">
        <v>4</v>
      </c>
      <c r="C53" s="52"/>
      <c r="D53" s="52"/>
      <c r="E53" s="52"/>
      <c r="F53" s="52"/>
      <c r="G53" s="52"/>
      <c r="H53" s="52"/>
      <c r="I53" s="52"/>
      <c r="J53" s="51"/>
      <c r="K53" s="116" t="s">
        <v>366</v>
      </c>
      <c r="L53" s="115" t="s">
        <v>118</v>
      </c>
      <c r="M53" s="52"/>
      <c r="N53" s="77" t="s">
        <v>365</v>
      </c>
      <c r="O53" s="85"/>
      <c r="P53" s="79">
        <v>0.8</v>
      </c>
      <c r="Q53" s="79">
        <v>0.8</v>
      </c>
      <c r="R53" s="79">
        <v>0.9</v>
      </c>
      <c r="S53" s="79">
        <v>0.9</v>
      </c>
      <c r="T53" s="79">
        <v>1</v>
      </c>
      <c r="U53" s="110"/>
      <c r="V53" s="93"/>
      <c r="W53" s="68"/>
    </row>
    <row r="54" spans="1:23" s="13" customFormat="1" ht="18.75" customHeight="1" outlineLevel="2" x14ac:dyDescent="0.25">
      <c r="A54" s="22"/>
      <c r="B54" s="75" t="s">
        <v>4</v>
      </c>
      <c r="C54" s="52"/>
      <c r="D54" s="52"/>
      <c r="E54" s="52"/>
      <c r="F54" s="52"/>
      <c r="G54" s="52"/>
      <c r="H54" s="52"/>
      <c r="I54" s="52"/>
      <c r="J54" s="51"/>
      <c r="K54" s="113" t="s">
        <v>80</v>
      </c>
      <c r="L54" s="77" t="s">
        <v>81</v>
      </c>
      <c r="M54" s="52"/>
      <c r="N54" s="77" t="s">
        <v>365</v>
      </c>
      <c r="O54" s="85"/>
      <c r="P54" s="79">
        <v>40</v>
      </c>
      <c r="Q54" s="79">
        <v>35</v>
      </c>
      <c r="R54" s="79">
        <v>34</v>
      </c>
      <c r="S54" s="79">
        <v>33</v>
      </c>
      <c r="T54" s="79">
        <v>30</v>
      </c>
      <c r="U54" s="110"/>
      <c r="V54" s="93"/>
      <c r="W54" s="68"/>
    </row>
    <row r="55" spans="1:23" s="13" customFormat="1" ht="33.75" customHeight="1" outlineLevel="2" x14ac:dyDescent="0.25">
      <c r="A55" s="22"/>
      <c r="B55" s="75" t="s">
        <v>4</v>
      </c>
      <c r="C55" s="52"/>
      <c r="D55" s="52"/>
      <c r="E55" s="52"/>
      <c r="F55" s="52"/>
      <c r="G55" s="52"/>
      <c r="H55" s="52"/>
      <c r="I55" s="52"/>
      <c r="J55" s="51"/>
      <c r="K55" s="76" t="s">
        <v>79</v>
      </c>
      <c r="L55" s="77" t="s">
        <v>81</v>
      </c>
      <c r="M55" s="52"/>
      <c r="N55" s="77" t="s">
        <v>365</v>
      </c>
      <c r="O55" s="85"/>
      <c r="P55" s="79">
        <v>104</v>
      </c>
      <c r="Q55" s="79">
        <v>103</v>
      </c>
      <c r="R55" s="79">
        <v>103.2</v>
      </c>
      <c r="S55" s="79">
        <v>103.3</v>
      </c>
      <c r="T55" s="79">
        <v>103.4</v>
      </c>
      <c r="U55" s="110" t="str">
        <f>IF(B55="Мероприятие",P55+Q55+R55+S55+T55,"")</f>
        <v/>
      </c>
      <c r="V55" s="93"/>
      <c r="W55" s="68"/>
    </row>
    <row r="56" spans="1:23" s="13" customFormat="1" ht="35.25" customHeight="1" outlineLevel="2" x14ac:dyDescent="0.25">
      <c r="A56" s="22"/>
      <c r="B56" s="627" t="s">
        <v>4</v>
      </c>
      <c r="C56" s="52"/>
      <c r="D56" s="52"/>
      <c r="E56" s="52"/>
      <c r="F56" s="52"/>
      <c r="G56" s="52"/>
      <c r="H56" s="52"/>
      <c r="I56" s="52"/>
      <c r="J56" s="51"/>
      <c r="K56" s="76" t="s">
        <v>368</v>
      </c>
      <c r="L56" s="77" t="s">
        <v>81</v>
      </c>
      <c r="M56" s="52"/>
      <c r="N56" s="77" t="s">
        <v>365</v>
      </c>
      <c r="O56" s="85"/>
      <c r="P56" s="79">
        <v>0.1</v>
      </c>
      <c r="Q56" s="79">
        <v>0.1</v>
      </c>
      <c r="R56" s="79">
        <v>0.1</v>
      </c>
      <c r="S56" s="79">
        <v>0.1</v>
      </c>
      <c r="T56" s="79">
        <v>0.1</v>
      </c>
      <c r="U56" s="110"/>
      <c r="V56" s="93"/>
      <c r="W56" s="68"/>
    </row>
    <row r="57" spans="1:23" s="13" customFormat="1" ht="18.75" customHeight="1" outlineLevel="2" x14ac:dyDescent="0.25">
      <c r="A57" s="22"/>
      <c r="B57" s="628"/>
      <c r="C57" s="52"/>
      <c r="D57" s="52"/>
      <c r="E57" s="52"/>
      <c r="F57" s="52"/>
      <c r="G57" s="52"/>
      <c r="H57" s="52"/>
      <c r="I57" s="52"/>
      <c r="J57" s="51"/>
      <c r="K57" s="438" t="s">
        <v>369</v>
      </c>
      <c r="L57" s="77" t="s">
        <v>81</v>
      </c>
      <c r="M57" s="52"/>
      <c r="N57" s="77" t="s">
        <v>365</v>
      </c>
      <c r="O57" s="85"/>
      <c r="P57" s="79">
        <v>0.1</v>
      </c>
      <c r="Q57" s="79">
        <v>0.1</v>
      </c>
      <c r="R57" s="79">
        <v>0.1</v>
      </c>
      <c r="S57" s="79">
        <v>0.1</v>
      </c>
      <c r="T57" s="79">
        <v>0.1</v>
      </c>
      <c r="U57" s="110"/>
      <c r="V57" s="93"/>
      <c r="W57" s="68"/>
    </row>
    <row r="58" spans="1:23" s="13" customFormat="1" ht="31.5" customHeight="1" outlineLevel="2" x14ac:dyDescent="0.25">
      <c r="A58" s="22"/>
      <c r="B58" s="75" t="s">
        <v>4</v>
      </c>
      <c r="C58" s="52"/>
      <c r="D58" s="52"/>
      <c r="E58" s="52"/>
      <c r="F58" s="52"/>
      <c r="G58" s="52"/>
      <c r="H58" s="52"/>
      <c r="I58" s="52"/>
      <c r="J58" s="51"/>
      <c r="K58" s="90" t="s">
        <v>115</v>
      </c>
      <c r="L58" s="77" t="s">
        <v>81</v>
      </c>
      <c r="M58" s="52"/>
      <c r="N58" s="77" t="s">
        <v>365</v>
      </c>
      <c r="O58" s="85"/>
      <c r="P58" s="79">
        <v>40</v>
      </c>
      <c r="Q58" s="79">
        <v>42</v>
      </c>
      <c r="R58" s="79">
        <v>45</v>
      </c>
      <c r="S58" s="79">
        <v>48</v>
      </c>
      <c r="T58" s="79">
        <v>50</v>
      </c>
      <c r="U58" s="110"/>
      <c r="V58" s="93"/>
      <c r="W58" s="68"/>
    </row>
    <row r="59" spans="1:23" s="13" customFormat="1" ht="21" customHeight="1" outlineLevel="2" x14ac:dyDescent="0.25">
      <c r="A59" s="22"/>
      <c r="B59" s="75" t="s">
        <v>4</v>
      </c>
      <c r="C59" s="52"/>
      <c r="D59" s="52"/>
      <c r="E59" s="52"/>
      <c r="F59" s="52"/>
      <c r="G59" s="52"/>
      <c r="H59" s="52"/>
      <c r="I59" s="52"/>
      <c r="J59" s="51"/>
      <c r="K59" s="113" t="s">
        <v>116</v>
      </c>
      <c r="L59" s="77"/>
      <c r="M59" s="52"/>
      <c r="N59" s="77"/>
      <c r="O59" s="85"/>
      <c r="P59" s="79"/>
      <c r="Q59" s="79"/>
      <c r="R59" s="79"/>
      <c r="S59" s="79"/>
      <c r="T59" s="79"/>
      <c r="U59" s="110" t="str">
        <f>IF(B59="Мероприятие",P59+Q59+R59+S59+T59,"")</f>
        <v/>
      </c>
      <c r="V59" s="93"/>
      <c r="W59" s="68"/>
    </row>
    <row r="60" spans="1:23" s="13" customFormat="1" ht="21" customHeight="1" outlineLevel="2" x14ac:dyDescent="0.25">
      <c r="A60" s="22"/>
      <c r="B60" s="75"/>
      <c r="C60" s="52"/>
      <c r="D60" s="52"/>
      <c r="E60" s="52"/>
      <c r="F60" s="52"/>
      <c r="G60" s="52"/>
      <c r="H60" s="52"/>
      <c r="I60" s="52"/>
      <c r="J60" s="51"/>
      <c r="K60" s="113" t="s">
        <v>370</v>
      </c>
      <c r="L60" s="77" t="s">
        <v>81</v>
      </c>
      <c r="M60" s="52"/>
      <c r="N60" s="77" t="s">
        <v>365</v>
      </c>
      <c r="O60" s="85"/>
      <c r="P60" s="79">
        <v>5</v>
      </c>
      <c r="Q60" s="79">
        <v>5.0999999999999996</v>
      </c>
      <c r="R60" s="79">
        <v>5.2</v>
      </c>
      <c r="S60" s="79">
        <v>5.3</v>
      </c>
      <c r="T60" s="79">
        <v>5.4</v>
      </c>
      <c r="U60" s="110"/>
      <c r="V60" s="93"/>
      <c r="W60" s="68"/>
    </row>
    <row r="61" spans="1:23" s="13" customFormat="1" ht="21" customHeight="1" outlineLevel="2" x14ac:dyDescent="0.25">
      <c r="A61" s="22"/>
      <c r="B61" s="75"/>
      <c r="C61" s="52"/>
      <c r="D61" s="52"/>
      <c r="E61" s="52"/>
      <c r="F61" s="52"/>
      <c r="G61" s="52"/>
      <c r="H61" s="52"/>
      <c r="I61" s="52"/>
      <c r="J61" s="51"/>
      <c r="K61" s="113" t="s">
        <v>371</v>
      </c>
      <c r="L61" s="77" t="s">
        <v>81</v>
      </c>
      <c r="M61" s="52"/>
      <c r="N61" s="77" t="s">
        <v>365</v>
      </c>
      <c r="O61" s="85"/>
      <c r="P61" s="79">
        <v>8</v>
      </c>
      <c r="Q61" s="79">
        <v>8.5</v>
      </c>
      <c r="R61" s="79">
        <v>9</v>
      </c>
      <c r="S61" s="79">
        <v>9.5</v>
      </c>
      <c r="T61" s="79">
        <v>10</v>
      </c>
      <c r="U61" s="110"/>
      <c r="V61" s="93"/>
      <c r="W61" s="68"/>
    </row>
    <row r="62" spans="1:23" s="13" customFormat="1" ht="21" customHeight="1" outlineLevel="2" x14ac:dyDescent="0.25">
      <c r="A62" s="22"/>
      <c r="B62" s="75"/>
      <c r="C62" s="52"/>
      <c r="D62" s="52"/>
      <c r="E62" s="52"/>
      <c r="F62" s="52"/>
      <c r="G62" s="52"/>
      <c r="H62" s="52"/>
      <c r="I62" s="52"/>
      <c r="J62" s="51"/>
      <c r="K62" s="113" t="s">
        <v>372</v>
      </c>
      <c r="L62" s="77" t="s">
        <v>81</v>
      </c>
      <c r="M62" s="52"/>
      <c r="N62" s="77" t="s">
        <v>365</v>
      </c>
      <c r="O62" s="85"/>
      <c r="P62" s="79">
        <v>25</v>
      </c>
      <c r="Q62" s="79">
        <v>26</v>
      </c>
      <c r="R62" s="79">
        <v>27</v>
      </c>
      <c r="S62" s="79">
        <v>28</v>
      </c>
      <c r="T62" s="79">
        <v>29</v>
      </c>
      <c r="U62" s="110"/>
      <c r="V62" s="93"/>
      <c r="W62" s="68"/>
    </row>
    <row r="63" spans="1:23" s="13" customFormat="1" ht="30.75" customHeight="1" outlineLevel="2" x14ac:dyDescent="0.25">
      <c r="A63" s="22"/>
      <c r="B63" s="75" t="s">
        <v>4</v>
      </c>
      <c r="C63" s="52"/>
      <c r="D63" s="52"/>
      <c r="E63" s="52"/>
      <c r="F63" s="52"/>
      <c r="G63" s="52"/>
      <c r="H63" s="52"/>
      <c r="I63" s="52"/>
      <c r="J63" s="51"/>
      <c r="K63" s="119" t="s">
        <v>117</v>
      </c>
      <c r="L63" s="89" t="s">
        <v>81</v>
      </c>
      <c r="M63" s="74"/>
      <c r="N63" s="89" t="s">
        <v>365</v>
      </c>
      <c r="O63" s="120"/>
      <c r="P63" s="79">
        <v>40</v>
      </c>
      <c r="Q63" s="79">
        <v>42</v>
      </c>
      <c r="R63" s="79">
        <v>45</v>
      </c>
      <c r="S63" s="79">
        <v>47</v>
      </c>
      <c r="T63" s="79">
        <v>50</v>
      </c>
      <c r="U63" s="110" t="str">
        <f>IF(B63="Мероприятие",P63+Q63+R63+S63+T63,"")</f>
        <v/>
      </c>
      <c r="V63" s="93"/>
      <c r="W63" s="68"/>
    </row>
    <row r="64" spans="1:23" s="14" customFormat="1" ht="38.25" customHeight="1" outlineLevel="2" x14ac:dyDescent="0.25">
      <c r="A64" s="23"/>
      <c r="B64" s="99" t="s">
        <v>31</v>
      </c>
      <c r="C64" s="55"/>
      <c r="D64" s="55"/>
      <c r="E64" s="55"/>
      <c r="F64" s="55"/>
      <c r="G64" s="55"/>
      <c r="H64" s="55"/>
      <c r="I64" s="55"/>
      <c r="J64" s="56"/>
      <c r="K64" s="318" t="s">
        <v>433</v>
      </c>
      <c r="L64" s="319" t="s">
        <v>490</v>
      </c>
      <c r="M64" s="318" t="s">
        <v>106</v>
      </c>
      <c r="N64" s="319" t="s">
        <v>365</v>
      </c>
      <c r="O64" s="318" t="s">
        <v>432</v>
      </c>
      <c r="P64" s="320">
        <v>10</v>
      </c>
      <c r="Q64" s="320">
        <v>10</v>
      </c>
      <c r="R64" s="321">
        <v>10</v>
      </c>
      <c r="S64" s="321">
        <v>10</v>
      </c>
      <c r="T64" s="321">
        <v>10</v>
      </c>
      <c r="U64" s="322">
        <f>P64+Q64+R64+S64+T64</f>
        <v>50</v>
      </c>
      <c r="V64" s="303" t="s">
        <v>36</v>
      </c>
      <c r="W64" s="93"/>
    </row>
    <row r="65" spans="1:25" s="14" customFormat="1" ht="52.5" customHeight="1" outlineLevel="2" x14ac:dyDescent="0.2">
      <c r="A65" s="23"/>
      <c r="B65" s="99" t="s">
        <v>31</v>
      </c>
      <c r="C65" s="55"/>
      <c r="D65" s="55"/>
      <c r="E65" s="55"/>
      <c r="F65" s="55"/>
      <c r="G65" s="55"/>
      <c r="H65" s="55"/>
      <c r="I65" s="55"/>
      <c r="J65" s="56"/>
      <c r="K65" s="318" t="s">
        <v>434</v>
      </c>
      <c r="L65" s="55" t="s">
        <v>9</v>
      </c>
      <c r="M65" s="318" t="s">
        <v>309</v>
      </c>
      <c r="N65" s="319" t="s">
        <v>365</v>
      </c>
      <c r="O65" s="318" t="s">
        <v>361</v>
      </c>
      <c r="P65" s="322">
        <v>12</v>
      </c>
      <c r="Q65" s="322">
        <v>10</v>
      </c>
      <c r="R65" s="322">
        <v>10</v>
      </c>
      <c r="S65" s="322">
        <v>10</v>
      </c>
      <c r="T65" s="322">
        <v>10</v>
      </c>
      <c r="U65" s="322">
        <f>P65+Q65+R65+S65+T65</f>
        <v>52</v>
      </c>
      <c r="V65" s="303" t="s">
        <v>34</v>
      </c>
      <c r="W65" s="323">
        <v>53</v>
      </c>
    </row>
    <row r="66" spans="1:25" s="14" customFormat="1" ht="36" customHeight="1" outlineLevel="2" x14ac:dyDescent="0.2">
      <c r="A66" s="23"/>
      <c r="B66" s="58"/>
      <c r="C66" s="131"/>
      <c r="D66" s="131"/>
      <c r="E66" s="131"/>
      <c r="F66" s="131"/>
      <c r="G66" s="131"/>
      <c r="H66" s="131"/>
      <c r="I66" s="131"/>
      <c r="J66" s="313"/>
      <c r="K66" s="138" t="s">
        <v>441</v>
      </c>
      <c r="L66" s="137" t="s">
        <v>9</v>
      </c>
      <c r="M66" s="324"/>
      <c r="N66" s="325"/>
      <c r="O66" s="326"/>
      <c r="P66" s="316">
        <f>P68+P69+P70</f>
        <v>22</v>
      </c>
      <c r="Q66" s="316">
        <f t="shared" ref="Q66:U66" si="5">Q68+Q69+Q70</f>
        <v>20</v>
      </c>
      <c r="R66" s="316">
        <f t="shared" si="5"/>
        <v>20</v>
      </c>
      <c r="S66" s="316">
        <f t="shared" si="5"/>
        <v>20</v>
      </c>
      <c r="T66" s="316">
        <f t="shared" si="5"/>
        <v>20</v>
      </c>
      <c r="U66" s="316">
        <f t="shared" si="5"/>
        <v>102</v>
      </c>
      <c r="V66" s="327"/>
      <c r="W66" s="328"/>
      <c r="X66" s="46"/>
      <c r="Y66" s="46"/>
    </row>
    <row r="67" spans="1:25" s="14" customFormat="1" ht="16.5" customHeight="1" outlineLevel="2" x14ac:dyDescent="0.2">
      <c r="A67" s="23"/>
      <c r="B67" s="58"/>
      <c r="C67" s="131"/>
      <c r="D67" s="131"/>
      <c r="E67" s="131"/>
      <c r="F67" s="131"/>
      <c r="G67" s="131"/>
      <c r="H67" s="131"/>
      <c r="I67" s="131"/>
      <c r="J67" s="313"/>
      <c r="K67" s="136" t="s">
        <v>435</v>
      </c>
      <c r="L67" s="137"/>
      <c r="M67" s="324"/>
      <c r="N67" s="325"/>
      <c r="O67" s="326"/>
      <c r="P67" s="329"/>
      <c r="Q67" s="316"/>
      <c r="R67" s="316"/>
      <c r="S67" s="316"/>
      <c r="T67" s="316"/>
      <c r="U67" s="252"/>
      <c r="V67" s="327"/>
      <c r="W67" s="328"/>
      <c r="X67" s="46"/>
      <c r="Y67" s="46"/>
    </row>
    <row r="68" spans="1:25" s="14" customFormat="1" ht="37.5" customHeight="1" outlineLevel="2" x14ac:dyDescent="0.2">
      <c r="A68" s="23"/>
      <c r="B68" s="58"/>
      <c r="C68" s="131"/>
      <c r="D68" s="131"/>
      <c r="E68" s="131"/>
      <c r="F68" s="131"/>
      <c r="G68" s="131"/>
      <c r="H68" s="131"/>
      <c r="I68" s="131"/>
      <c r="J68" s="313"/>
      <c r="K68" s="136" t="s">
        <v>436</v>
      </c>
      <c r="L68" s="137" t="s">
        <v>9</v>
      </c>
      <c r="M68" s="324"/>
      <c r="N68" s="325"/>
      <c r="O68" s="326"/>
      <c r="P68" s="316">
        <v>0</v>
      </c>
      <c r="Q68" s="316">
        <v>0</v>
      </c>
      <c r="R68" s="316">
        <v>0</v>
      </c>
      <c r="S68" s="316">
        <v>0</v>
      </c>
      <c r="T68" s="316">
        <v>0</v>
      </c>
      <c r="U68" s="316">
        <v>0</v>
      </c>
      <c r="V68" s="327"/>
      <c r="W68" s="328"/>
      <c r="X68" s="46"/>
      <c r="Y68" s="46"/>
    </row>
    <row r="69" spans="1:25" s="14" customFormat="1" ht="35.25" customHeight="1" outlineLevel="2" x14ac:dyDescent="0.2">
      <c r="A69" s="23"/>
      <c r="B69" s="58"/>
      <c r="C69" s="131"/>
      <c r="D69" s="131"/>
      <c r="E69" s="131"/>
      <c r="F69" s="131"/>
      <c r="G69" s="131"/>
      <c r="H69" s="131"/>
      <c r="I69" s="131"/>
      <c r="J69" s="313"/>
      <c r="K69" s="136" t="s">
        <v>437</v>
      </c>
      <c r="L69" s="137" t="s">
        <v>9</v>
      </c>
      <c r="M69" s="324"/>
      <c r="N69" s="325"/>
      <c r="O69" s="326"/>
      <c r="P69" s="316">
        <f t="shared" ref="P69:U69" si="6">P65</f>
        <v>12</v>
      </c>
      <c r="Q69" s="316">
        <f t="shared" si="6"/>
        <v>10</v>
      </c>
      <c r="R69" s="316">
        <f t="shared" si="6"/>
        <v>10</v>
      </c>
      <c r="S69" s="316">
        <f t="shared" si="6"/>
        <v>10</v>
      </c>
      <c r="T69" s="316">
        <f t="shared" si="6"/>
        <v>10</v>
      </c>
      <c r="U69" s="316">
        <f t="shared" si="6"/>
        <v>52</v>
      </c>
      <c r="V69" s="327"/>
      <c r="W69" s="328"/>
      <c r="X69" s="46"/>
      <c r="Y69" s="46"/>
    </row>
    <row r="70" spans="1:25" s="14" customFormat="1" ht="33.75" customHeight="1" outlineLevel="2" x14ac:dyDescent="0.2">
      <c r="A70" s="23"/>
      <c r="B70" s="58"/>
      <c r="C70" s="131"/>
      <c r="D70" s="131"/>
      <c r="E70" s="131"/>
      <c r="F70" s="131"/>
      <c r="G70" s="131"/>
      <c r="H70" s="131"/>
      <c r="I70" s="131"/>
      <c r="J70" s="313"/>
      <c r="K70" s="136" t="s">
        <v>438</v>
      </c>
      <c r="L70" s="137" t="s">
        <v>9</v>
      </c>
      <c r="M70" s="324"/>
      <c r="N70" s="325"/>
      <c r="O70" s="326"/>
      <c r="P70" s="316">
        <f t="shared" ref="P70:U70" si="7">P64</f>
        <v>10</v>
      </c>
      <c r="Q70" s="316">
        <f t="shared" si="7"/>
        <v>10</v>
      </c>
      <c r="R70" s="316">
        <f t="shared" si="7"/>
        <v>10</v>
      </c>
      <c r="S70" s="316">
        <f t="shared" si="7"/>
        <v>10</v>
      </c>
      <c r="T70" s="316">
        <f t="shared" si="7"/>
        <v>10</v>
      </c>
      <c r="U70" s="316">
        <f t="shared" si="7"/>
        <v>50</v>
      </c>
      <c r="V70" s="327"/>
      <c r="W70" s="328"/>
      <c r="X70" s="46"/>
      <c r="Y70" s="46"/>
    </row>
    <row r="71" spans="1:25" s="13" customFormat="1" ht="23.25" customHeight="1" outlineLevel="1" x14ac:dyDescent="0.25">
      <c r="A71" s="24"/>
      <c r="B71" s="69" t="s">
        <v>1</v>
      </c>
      <c r="C71" s="70">
        <v>1</v>
      </c>
      <c r="D71" s="70">
        <v>4</v>
      </c>
      <c r="E71" s="70">
        <v>0</v>
      </c>
      <c r="F71" s="70">
        <v>0</v>
      </c>
      <c r="G71" s="70">
        <v>0</v>
      </c>
      <c r="H71" s="70">
        <v>0</v>
      </c>
      <c r="I71" s="70" t="s">
        <v>47</v>
      </c>
      <c r="J71" s="71"/>
      <c r="K71" s="629" t="s">
        <v>469</v>
      </c>
      <c r="L71" s="630"/>
      <c r="M71" s="630"/>
      <c r="N71" s="630"/>
      <c r="O71" s="630"/>
      <c r="P71" s="631"/>
      <c r="Q71" s="631"/>
      <c r="R71" s="631"/>
      <c r="S71" s="631"/>
      <c r="T71" s="631"/>
      <c r="U71" s="630"/>
      <c r="V71" s="632"/>
      <c r="W71" s="68"/>
    </row>
    <row r="72" spans="1:25" s="13" customFormat="1" ht="18" customHeight="1" outlineLevel="2" x14ac:dyDescent="0.25">
      <c r="A72" s="22"/>
      <c r="B72" s="75" t="s">
        <v>2</v>
      </c>
      <c r="C72" s="50">
        <v>1</v>
      </c>
      <c r="D72" s="50">
        <v>4</v>
      </c>
      <c r="E72" s="50">
        <v>9</v>
      </c>
      <c r="F72" s="50"/>
      <c r="G72" s="50"/>
      <c r="H72" s="50"/>
      <c r="I72" s="50" t="s">
        <v>47</v>
      </c>
      <c r="J72" s="51"/>
      <c r="K72" s="76" t="s">
        <v>135</v>
      </c>
      <c r="L72" s="82" t="s">
        <v>373</v>
      </c>
      <c r="M72" s="78"/>
      <c r="N72" s="121" t="s">
        <v>72</v>
      </c>
      <c r="O72" s="122"/>
      <c r="P72" s="79">
        <v>100.1</v>
      </c>
      <c r="Q72" s="79">
        <v>100.2</v>
      </c>
      <c r="R72" s="79">
        <v>100.3</v>
      </c>
      <c r="S72" s="79">
        <v>100.3</v>
      </c>
      <c r="T72" s="79">
        <v>100.3</v>
      </c>
      <c r="U72" s="73" t="str">
        <f>IF(B72="Мероприятие",P72+Q72+R72+S72+T72,"")</f>
        <v/>
      </c>
      <c r="V72" s="68"/>
      <c r="W72" s="68"/>
    </row>
    <row r="73" spans="1:25" s="13" customFormat="1" ht="31.5" customHeight="1" outlineLevel="2" x14ac:dyDescent="0.25">
      <c r="A73" s="22"/>
      <c r="B73" s="75" t="s">
        <v>2</v>
      </c>
      <c r="C73" s="50">
        <v>1</v>
      </c>
      <c r="D73" s="50">
        <v>4</v>
      </c>
      <c r="E73" s="50">
        <v>10</v>
      </c>
      <c r="F73" s="50"/>
      <c r="G73" s="50"/>
      <c r="H73" s="50"/>
      <c r="I73" s="50" t="s">
        <v>47</v>
      </c>
      <c r="J73" s="51"/>
      <c r="K73" s="76" t="s">
        <v>136</v>
      </c>
      <c r="L73" s="77" t="s">
        <v>105</v>
      </c>
      <c r="M73" s="52"/>
      <c r="N73" s="121" t="s">
        <v>72</v>
      </c>
      <c r="O73" s="78"/>
      <c r="P73" s="79">
        <v>13760</v>
      </c>
      <c r="Q73" s="79">
        <v>13805</v>
      </c>
      <c r="R73" s="79">
        <v>13820</v>
      </c>
      <c r="S73" s="79">
        <v>13841</v>
      </c>
      <c r="T73" s="79">
        <v>13860</v>
      </c>
      <c r="U73" s="73"/>
      <c r="V73" s="68"/>
      <c r="W73" s="68"/>
    </row>
    <row r="74" spans="1:25" s="13" customFormat="1" ht="36.75" customHeight="1" outlineLevel="2" x14ac:dyDescent="0.25">
      <c r="A74" s="22"/>
      <c r="B74" s="75" t="s">
        <v>4</v>
      </c>
      <c r="C74" s="52">
        <v>1</v>
      </c>
      <c r="D74" s="52">
        <v>4</v>
      </c>
      <c r="E74" s="52"/>
      <c r="F74" s="52"/>
      <c r="G74" s="52">
        <v>40</v>
      </c>
      <c r="H74" s="52"/>
      <c r="I74" s="52" t="s">
        <v>47</v>
      </c>
      <c r="J74" s="51" t="s">
        <v>12</v>
      </c>
      <c r="K74" s="76" t="s">
        <v>137</v>
      </c>
      <c r="L74" s="77" t="s">
        <v>81</v>
      </c>
      <c r="M74" s="52"/>
      <c r="N74" s="121" t="s">
        <v>72</v>
      </c>
      <c r="O74" s="78"/>
      <c r="P74" s="79">
        <v>76</v>
      </c>
      <c r="Q74" s="79">
        <v>76</v>
      </c>
      <c r="R74" s="79">
        <v>78</v>
      </c>
      <c r="S74" s="79">
        <v>78</v>
      </c>
      <c r="T74" s="79">
        <v>78</v>
      </c>
      <c r="U74" s="73"/>
      <c r="V74" s="68"/>
      <c r="W74" s="55"/>
    </row>
    <row r="75" spans="1:25" s="13" customFormat="1" ht="18" customHeight="1" outlineLevel="2" x14ac:dyDescent="0.25">
      <c r="A75" s="22"/>
      <c r="B75" s="75" t="s">
        <v>4</v>
      </c>
      <c r="C75" s="52"/>
      <c r="D75" s="52"/>
      <c r="E75" s="52"/>
      <c r="F75" s="52"/>
      <c r="G75" s="52"/>
      <c r="H75" s="52"/>
      <c r="I75" s="52"/>
      <c r="J75" s="51"/>
      <c r="K75" s="76" t="s">
        <v>138</v>
      </c>
      <c r="L75" s="82" t="s">
        <v>107</v>
      </c>
      <c r="M75" s="52"/>
      <c r="N75" s="121" t="s">
        <v>72</v>
      </c>
      <c r="O75" s="78"/>
      <c r="P75" s="79">
        <v>112510</v>
      </c>
      <c r="Q75" s="79">
        <v>116380</v>
      </c>
      <c r="R75" s="79">
        <v>120010</v>
      </c>
      <c r="S75" s="79">
        <v>126800</v>
      </c>
      <c r="T75" s="79">
        <v>130100</v>
      </c>
      <c r="U75" s="73"/>
      <c r="V75" s="68"/>
      <c r="W75" s="68"/>
    </row>
    <row r="76" spans="1:25" s="13" customFormat="1" ht="33.75" customHeight="1" outlineLevel="2" x14ac:dyDescent="0.25">
      <c r="A76" s="22"/>
      <c r="B76" s="107" t="s">
        <v>4</v>
      </c>
      <c r="C76" s="74">
        <v>1</v>
      </c>
      <c r="D76" s="74">
        <v>4</v>
      </c>
      <c r="E76" s="74"/>
      <c r="F76" s="74"/>
      <c r="G76" s="74">
        <v>41</v>
      </c>
      <c r="H76" s="74"/>
      <c r="I76" s="74" t="s">
        <v>47</v>
      </c>
      <c r="J76" s="51" t="s">
        <v>12</v>
      </c>
      <c r="K76" s="87" t="s">
        <v>82</v>
      </c>
      <c r="L76" s="88" t="s">
        <v>105</v>
      </c>
      <c r="M76" s="74"/>
      <c r="N76" s="196" t="s">
        <v>72</v>
      </c>
      <c r="O76" s="154"/>
      <c r="P76" s="281">
        <v>1080</v>
      </c>
      <c r="Q76" s="281">
        <v>1093</v>
      </c>
      <c r="R76" s="281">
        <v>1100</v>
      </c>
      <c r="S76" s="281">
        <v>1115</v>
      </c>
      <c r="T76" s="281">
        <v>1120</v>
      </c>
      <c r="U76" s="274"/>
      <c r="V76" s="236"/>
      <c r="W76" s="236"/>
    </row>
    <row r="77" spans="1:25" s="13" customFormat="1" ht="50.25" customHeight="1" outlineLevel="2" x14ac:dyDescent="0.25">
      <c r="A77" s="22"/>
      <c r="B77" s="75" t="s">
        <v>31</v>
      </c>
      <c r="C77" s="52"/>
      <c r="D77" s="52"/>
      <c r="E77" s="52"/>
      <c r="F77" s="52"/>
      <c r="G77" s="52"/>
      <c r="H77" s="52"/>
      <c r="I77" s="52"/>
      <c r="J77" s="111"/>
      <c r="K77" s="100" t="s">
        <v>358</v>
      </c>
      <c r="L77" s="55" t="s">
        <v>8</v>
      </c>
      <c r="M77" s="100" t="s">
        <v>439</v>
      </c>
      <c r="N77" s="100" t="s">
        <v>72</v>
      </c>
      <c r="O77" s="100" t="s">
        <v>119</v>
      </c>
      <c r="P77" s="582" t="s">
        <v>38</v>
      </c>
      <c r="Q77" s="582"/>
      <c r="R77" s="582"/>
      <c r="S77" s="582"/>
      <c r="T77" s="582"/>
      <c r="U77" s="55"/>
      <c r="V77" s="68"/>
      <c r="W77" s="68"/>
    </row>
    <row r="78" spans="1:25" s="13" customFormat="1" ht="53.25" customHeight="1" outlineLevel="2" x14ac:dyDescent="0.25">
      <c r="A78" s="22"/>
      <c r="B78" s="75" t="s">
        <v>74</v>
      </c>
      <c r="C78" s="52"/>
      <c r="D78" s="52"/>
      <c r="E78" s="52"/>
      <c r="F78" s="52"/>
      <c r="G78" s="52"/>
      <c r="H78" s="52"/>
      <c r="I78" s="52"/>
      <c r="J78" s="111"/>
      <c r="K78" s="100" t="s">
        <v>359</v>
      </c>
      <c r="L78" s="55" t="s">
        <v>8</v>
      </c>
      <c r="M78" s="100" t="s">
        <v>439</v>
      </c>
      <c r="N78" s="100" t="s">
        <v>72</v>
      </c>
      <c r="O78" s="100" t="s">
        <v>119</v>
      </c>
      <c r="P78" s="582" t="s">
        <v>38</v>
      </c>
      <c r="Q78" s="582"/>
      <c r="R78" s="582"/>
      <c r="S78" s="582"/>
      <c r="T78" s="582"/>
      <c r="U78" s="55"/>
      <c r="V78" s="68"/>
      <c r="W78" s="68"/>
    </row>
    <row r="79" spans="1:25" s="14" customFormat="1" ht="50.25" customHeight="1" outlineLevel="2" x14ac:dyDescent="0.25">
      <c r="A79" s="23"/>
      <c r="B79" s="99" t="s">
        <v>31</v>
      </c>
      <c r="C79" s="55">
        <v>1</v>
      </c>
      <c r="D79" s="55">
        <v>4</v>
      </c>
      <c r="E79" s="55"/>
      <c r="F79" s="55"/>
      <c r="G79" s="55"/>
      <c r="H79" s="55" t="s">
        <v>53</v>
      </c>
      <c r="I79" s="55" t="s">
        <v>47</v>
      </c>
      <c r="J79" s="164" t="s">
        <v>12</v>
      </c>
      <c r="K79" s="100" t="s">
        <v>360</v>
      </c>
      <c r="L79" s="55" t="s">
        <v>8</v>
      </c>
      <c r="M79" s="100" t="s">
        <v>439</v>
      </c>
      <c r="N79" s="100" t="s">
        <v>72</v>
      </c>
      <c r="O79" s="100" t="s">
        <v>119</v>
      </c>
      <c r="P79" s="582" t="s">
        <v>38</v>
      </c>
      <c r="Q79" s="582"/>
      <c r="R79" s="582"/>
      <c r="S79" s="582"/>
      <c r="T79" s="582"/>
      <c r="U79" s="55"/>
      <c r="V79" s="93"/>
      <c r="W79" s="93"/>
    </row>
    <row r="80" spans="1:25" s="14" customFormat="1" ht="30" customHeight="1" outlineLevel="2" x14ac:dyDescent="0.25">
      <c r="A80" s="23"/>
      <c r="B80" s="295"/>
      <c r="C80" s="296"/>
      <c r="D80" s="296"/>
      <c r="E80" s="296"/>
      <c r="F80" s="296"/>
      <c r="G80" s="296"/>
      <c r="H80" s="296"/>
      <c r="I80" s="296"/>
      <c r="J80" s="313"/>
      <c r="K80" s="330" t="s">
        <v>442</v>
      </c>
      <c r="L80" s="331" t="s">
        <v>9</v>
      </c>
      <c r="M80" s="332"/>
      <c r="N80" s="333">
        <f>N82+N83+N84</f>
        <v>0</v>
      </c>
      <c r="O80" s="333">
        <f t="shared" ref="O80:T80" si="8">O82+O83+O84</f>
        <v>0</v>
      </c>
      <c r="P80" s="333">
        <f t="shared" si="8"/>
        <v>0</v>
      </c>
      <c r="Q80" s="333">
        <f t="shared" si="8"/>
        <v>0</v>
      </c>
      <c r="R80" s="333">
        <f t="shared" si="8"/>
        <v>0</v>
      </c>
      <c r="S80" s="333">
        <f t="shared" si="8"/>
        <v>0</v>
      </c>
      <c r="T80" s="333">
        <f t="shared" si="8"/>
        <v>0</v>
      </c>
      <c r="U80" s="296"/>
      <c r="V80" s="334"/>
      <c r="W80" s="334"/>
    </row>
    <row r="81" spans="1:23" s="14" customFormat="1" ht="20.25" customHeight="1" outlineLevel="2" x14ac:dyDescent="0.25">
      <c r="A81" s="23"/>
      <c r="B81" s="58"/>
      <c r="C81" s="131"/>
      <c r="D81" s="131"/>
      <c r="E81" s="131"/>
      <c r="F81" s="131"/>
      <c r="G81" s="131"/>
      <c r="H81" s="131"/>
      <c r="I81" s="131"/>
      <c r="J81" s="313"/>
      <c r="K81" s="136" t="s">
        <v>435</v>
      </c>
      <c r="L81" s="137"/>
      <c r="M81" s="315"/>
      <c r="N81" s="315"/>
      <c r="O81" s="315"/>
      <c r="P81" s="335"/>
      <c r="Q81" s="335"/>
      <c r="R81" s="335"/>
      <c r="S81" s="335"/>
      <c r="T81" s="335"/>
      <c r="U81" s="131"/>
      <c r="V81" s="135"/>
      <c r="W81" s="135"/>
    </row>
    <row r="82" spans="1:23" s="14" customFormat="1" ht="35.25" customHeight="1" outlineLevel="2" x14ac:dyDescent="0.25">
      <c r="A82" s="23"/>
      <c r="B82" s="58"/>
      <c r="C82" s="131"/>
      <c r="D82" s="131"/>
      <c r="E82" s="131"/>
      <c r="F82" s="131"/>
      <c r="G82" s="131"/>
      <c r="H82" s="131"/>
      <c r="I82" s="131"/>
      <c r="J82" s="313"/>
      <c r="K82" s="136" t="s">
        <v>436</v>
      </c>
      <c r="L82" s="137" t="s">
        <v>9</v>
      </c>
      <c r="M82" s="315"/>
      <c r="N82" s="336">
        <v>0</v>
      </c>
      <c r="O82" s="336">
        <v>0</v>
      </c>
      <c r="P82" s="337">
        <v>0</v>
      </c>
      <c r="Q82" s="337">
        <v>0</v>
      </c>
      <c r="R82" s="337">
        <v>0</v>
      </c>
      <c r="S82" s="337">
        <v>0</v>
      </c>
      <c r="T82" s="337">
        <v>0</v>
      </c>
      <c r="U82" s="131"/>
      <c r="V82" s="135"/>
      <c r="W82" s="135"/>
    </row>
    <row r="83" spans="1:23" s="14" customFormat="1" ht="32.25" customHeight="1" outlineLevel="2" x14ac:dyDescent="0.25">
      <c r="A83" s="23"/>
      <c r="B83" s="58"/>
      <c r="C83" s="131"/>
      <c r="D83" s="131"/>
      <c r="E83" s="131"/>
      <c r="F83" s="131"/>
      <c r="G83" s="131"/>
      <c r="H83" s="131"/>
      <c r="I83" s="131"/>
      <c r="J83" s="313"/>
      <c r="K83" s="136" t="s">
        <v>437</v>
      </c>
      <c r="L83" s="137" t="s">
        <v>9</v>
      </c>
      <c r="M83" s="315"/>
      <c r="N83" s="336">
        <v>0</v>
      </c>
      <c r="O83" s="336">
        <v>0</v>
      </c>
      <c r="P83" s="337">
        <v>0</v>
      </c>
      <c r="Q83" s="337">
        <v>0</v>
      </c>
      <c r="R83" s="337">
        <v>0</v>
      </c>
      <c r="S83" s="337">
        <v>0</v>
      </c>
      <c r="T83" s="337">
        <v>0</v>
      </c>
      <c r="U83" s="131"/>
      <c r="V83" s="135"/>
      <c r="W83" s="135"/>
    </row>
    <row r="84" spans="1:23" s="14" customFormat="1" ht="40.5" customHeight="1" outlineLevel="2" x14ac:dyDescent="0.25">
      <c r="A84" s="23"/>
      <c r="B84" s="58"/>
      <c r="C84" s="131"/>
      <c r="D84" s="131"/>
      <c r="E84" s="131"/>
      <c r="F84" s="131"/>
      <c r="G84" s="131"/>
      <c r="H84" s="131"/>
      <c r="I84" s="131"/>
      <c r="J84" s="313"/>
      <c r="K84" s="136" t="s">
        <v>438</v>
      </c>
      <c r="L84" s="137" t="s">
        <v>9</v>
      </c>
      <c r="M84" s="315"/>
      <c r="N84" s="336">
        <v>0</v>
      </c>
      <c r="O84" s="336">
        <v>0</v>
      </c>
      <c r="P84" s="337">
        <v>0</v>
      </c>
      <c r="Q84" s="337">
        <v>0</v>
      </c>
      <c r="R84" s="337">
        <v>0</v>
      </c>
      <c r="S84" s="337">
        <v>0</v>
      </c>
      <c r="T84" s="337">
        <v>0</v>
      </c>
      <c r="U84" s="131"/>
      <c r="V84" s="135"/>
      <c r="W84" s="135"/>
    </row>
    <row r="85" spans="1:23" s="13" customFormat="1" ht="21" customHeight="1" outlineLevel="1" x14ac:dyDescent="0.25">
      <c r="A85" s="24"/>
      <c r="B85" s="69" t="s">
        <v>1</v>
      </c>
      <c r="C85" s="70">
        <v>1</v>
      </c>
      <c r="D85" s="70">
        <v>5</v>
      </c>
      <c r="E85" s="70">
        <v>0</v>
      </c>
      <c r="F85" s="70">
        <v>0</v>
      </c>
      <c r="G85" s="70">
        <v>0</v>
      </c>
      <c r="H85" s="70">
        <v>0</v>
      </c>
      <c r="I85" s="70" t="s">
        <v>49</v>
      </c>
      <c r="J85" s="71"/>
      <c r="K85" s="574" t="s">
        <v>470</v>
      </c>
      <c r="L85" s="575"/>
      <c r="M85" s="575"/>
      <c r="N85" s="575"/>
      <c r="O85" s="575"/>
      <c r="P85" s="576"/>
      <c r="Q85" s="576"/>
      <c r="R85" s="577"/>
      <c r="S85" s="108"/>
      <c r="T85" s="108"/>
      <c r="U85" s="50" t="str">
        <f>IF(B85="Мероприятие",P85+Q85+R85+S85+T85,"")</f>
        <v/>
      </c>
      <c r="V85" s="68"/>
      <c r="W85" s="68"/>
    </row>
    <row r="86" spans="1:23" s="13" customFormat="1" ht="32.25" customHeight="1" outlineLevel="2" x14ac:dyDescent="0.25">
      <c r="A86" s="22"/>
      <c r="B86" s="75" t="s">
        <v>2</v>
      </c>
      <c r="C86" s="50">
        <v>1</v>
      </c>
      <c r="D86" s="50">
        <v>5</v>
      </c>
      <c r="E86" s="50">
        <v>11</v>
      </c>
      <c r="F86" s="50"/>
      <c r="G86" s="50"/>
      <c r="H86" s="50"/>
      <c r="I86" s="50" t="s">
        <v>49</v>
      </c>
      <c r="J86" s="51" t="s">
        <v>12</v>
      </c>
      <c r="K86" s="76" t="s">
        <v>84</v>
      </c>
      <c r="L86" s="77" t="s">
        <v>81</v>
      </c>
      <c r="M86" s="52"/>
      <c r="N86" s="77" t="s">
        <v>72</v>
      </c>
      <c r="O86" s="78"/>
      <c r="P86" s="558">
        <v>101.2</v>
      </c>
      <c r="Q86" s="558">
        <v>101.2</v>
      </c>
      <c r="R86" s="558">
        <v>101.2</v>
      </c>
      <c r="S86" s="558">
        <v>101.2</v>
      </c>
      <c r="T86" s="558">
        <v>101.2</v>
      </c>
      <c r="U86" s="73"/>
      <c r="V86" s="68"/>
      <c r="W86" s="68"/>
    </row>
    <row r="87" spans="1:23" s="13" customFormat="1" ht="30" customHeight="1" outlineLevel="2" x14ac:dyDescent="0.25">
      <c r="A87" s="22"/>
      <c r="B87" s="75" t="s">
        <v>2</v>
      </c>
      <c r="C87" s="50"/>
      <c r="D87" s="50"/>
      <c r="E87" s="50"/>
      <c r="F87" s="50"/>
      <c r="G87" s="50"/>
      <c r="H87" s="50"/>
      <c r="I87" s="50"/>
      <c r="J87" s="51"/>
      <c r="K87" s="76" t="s">
        <v>139</v>
      </c>
      <c r="L87" s="77" t="s">
        <v>81</v>
      </c>
      <c r="M87" s="52"/>
      <c r="N87" s="77" t="s">
        <v>72</v>
      </c>
      <c r="O87" s="78"/>
      <c r="P87" s="559">
        <v>103</v>
      </c>
      <c r="Q87" s="559">
        <v>103.6</v>
      </c>
      <c r="R87" s="559">
        <v>104</v>
      </c>
      <c r="S87" s="559">
        <v>104</v>
      </c>
      <c r="T87" s="559">
        <v>104</v>
      </c>
      <c r="U87" s="73"/>
      <c r="V87" s="68"/>
      <c r="W87" s="68"/>
    </row>
    <row r="88" spans="1:23" s="13" customFormat="1" ht="57" customHeight="1" outlineLevel="2" x14ac:dyDescent="0.25">
      <c r="A88" s="22"/>
      <c r="B88" s="75" t="s">
        <v>2</v>
      </c>
      <c r="C88" s="50"/>
      <c r="D88" s="50"/>
      <c r="E88" s="50"/>
      <c r="F88" s="50"/>
      <c r="G88" s="50"/>
      <c r="H88" s="50"/>
      <c r="I88" s="50"/>
      <c r="J88" s="51"/>
      <c r="K88" s="560" t="s">
        <v>560</v>
      </c>
      <c r="L88" s="300" t="s">
        <v>374</v>
      </c>
      <c r="M88" s="52"/>
      <c r="N88" s="88" t="s">
        <v>375</v>
      </c>
      <c r="O88" s="78"/>
      <c r="P88" s="281">
        <v>1</v>
      </c>
      <c r="Q88" s="281">
        <v>2</v>
      </c>
      <c r="R88" s="281">
        <v>2</v>
      </c>
      <c r="S88" s="281">
        <v>2</v>
      </c>
      <c r="T88" s="281">
        <v>2</v>
      </c>
      <c r="U88" s="73"/>
      <c r="V88" s="68"/>
      <c r="W88" s="68"/>
    </row>
    <row r="89" spans="1:23" s="13" customFormat="1" ht="24" customHeight="1" outlineLevel="2" x14ac:dyDescent="0.25">
      <c r="A89" s="22"/>
      <c r="B89" s="75" t="s">
        <v>4</v>
      </c>
      <c r="C89" s="52"/>
      <c r="D89" s="52"/>
      <c r="E89" s="52"/>
      <c r="F89" s="52"/>
      <c r="G89" s="52"/>
      <c r="H89" s="52"/>
      <c r="I89" s="52"/>
      <c r="J89" s="51"/>
      <c r="K89" s="76" t="s">
        <v>85</v>
      </c>
      <c r="L89" s="82" t="s">
        <v>9</v>
      </c>
      <c r="M89" s="52"/>
      <c r="N89" s="77" t="s">
        <v>72</v>
      </c>
      <c r="O89" s="78"/>
      <c r="P89" s="79">
        <v>28998.3</v>
      </c>
      <c r="Q89" s="79">
        <v>29054</v>
      </c>
      <c r="R89" s="79">
        <v>29054</v>
      </c>
      <c r="S89" s="79">
        <v>29054</v>
      </c>
      <c r="T89" s="79">
        <v>29137.599999999999</v>
      </c>
      <c r="U89" s="73"/>
      <c r="V89" s="68"/>
      <c r="W89" s="68"/>
    </row>
    <row r="90" spans="1:23" s="13" customFormat="1" ht="47.25" customHeight="1" outlineLevel="2" x14ac:dyDescent="0.25">
      <c r="A90" s="22"/>
      <c r="B90" s="75" t="s">
        <v>4</v>
      </c>
      <c r="C90" s="52">
        <v>1</v>
      </c>
      <c r="D90" s="52">
        <v>5</v>
      </c>
      <c r="E90" s="52"/>
      <c r="F90" s="52"/>
      <c r="G90" s="52">
        <v>46</v>
      </c>
      <c r="H90" s="52"/>
      <c r="I90" s="52" t="s">
        <v>47</v>
      </c>
      <c r="J90" s="51" t="s">
        <v>12</v>
      </c>
      <c r="K90" s="76" t="s">
        <v>378</v>
      </c>
      <c r="L90" s="77" t="s">
        <v>81</v>
      </c>
      <c r="M90" s="52"/>
      <c r="N90" s="77" t="s">
        <v>72</v>
      </c>
      <c r="O90" s="78"/>
      <c r="P90" s="482" t="s">
        <v>376</v>
      </c>
      <c r="Q90" s="482" t="s">
        <v>376</v>
      </c>
      <c r="R90" s="482" t="s">
        <v>376</v>
      </c>
      <c r="S90" s="482" t="s">
        <v>376</v>
      </c>
      <c r="T90" s="482" t="s">
        <v>376</v>
      </c>
      <c r="U90" s="73"/>
      <c r="V90" s="68"/>
      <c r="W90" s="68"/>
    </row>
    <row r="91" spans="1:23" s="13" customFormat="1" ht="37.5" customHeight="1" outlineLevel="2" x14ac:dyDescent="0.25">
      <c r="A91" s="22"/>
      <c r="B91" s="75" t="s">
        <v>4</v>
      </c>
      <c r="C91" s="52">
        <v>1</v>
      </c>
      <c r="D91" s="52">
        <v>5</v>
      </c>
      <c r="E91" s="52"/>
      <c r="F91" s="52"/>
      <c r="G91" s="52">
        <v>47</v>
      </c>
      <c r="H91" s="52"/>
      <c r="I91" s="52" t="s">
        <v>47</v>
      </c>
      <c r="J91" s="51" t="s">
        <v>12</v>
      </c>
      <c r="K91" s="76" t="s">
        <v>379</v>
      </c>
      <c r="L91" s="77" t="s">
        <v>81</v>
      </c>
      <c r="M91" s="52"/>
      <c r="N91" s="77" t="s">
        <v>72</v>
      </c>
      <c r="O91" s="52"/>
      <c r="P91" s="79" t="s">
        <v>376</v>
      </c>
      <c r="Q91" s="79" t="s">
        <v>376</v>
      </c>
      <c r="R91" s="79" t="s">
        <v>376</v>
      </c>
      <c r="S91" s="79" t="s">
        <v>376</v>
      </c>
      <c r="T91" s="79" t="s">
        <v>376</v>
      </c>
      <c r="U91" s="52"/>
      <c r="V91" s="68"/>
      <c r="W91" s="68"/>
    </row>
    <row r="92" spans="1:23" s="13" customFormat="1" ht="48.75" customHeight="1" outlineLevel="2" x14ac:dyDescent="0.25">
      <c r="A92" s="22"/>
      <c r="B92" s="75" t="s">
        <v>4</v>
      </c>
      <c r="C92" s="52">
        <v>1</v>
      </c>
      <c r="D92" s="52">
        <v>5</v>
      </c>
      <c r="E92" s="52"/>
      <c r="F92" s="52"/>
      <c r="G92" s="52">
        <v>48</v>
      </c>
      <c r="H92" s="52"/>
      <c r="I92" s="52" t="s">
        <v>47</v>
      </c>
      <c r="J92" s="51" t="s">
        <v>12</v>
      </c>
      <c r="K92" s="123" t="s">
        <v>377</v>
      </c>
      <c r="L92" s="77" t="s">
        <v>81</v>
      </c>
      <c r="M92" s="52"/>
      <c r="N92" s="77" t="s">
        <v>72</v>
      </c>
      <c r="O92" s="52"/>
      <c r="P92" s="79" t="s">
        <v>376</v>
      </c>
      <c r="Q92" s="79" t="s">
        <v>376</v>
      </c>
      <c r="R92" s="79" t="s">
        <v>376</v>
      </c>
      <c r="S92" s="79" t="s">
        <v>376</v>
      </c>
      <c r="T92" s="79" t="s">
        <v>376</v>
      </c>
      <c r="U92" s="52"/>
      <c r="V92" s="68"/>
      <c r="W92" s="68"/>
    </row>
    <row r="93" spans="1:23" s="14" customFormat="1" ht="45" customHeight="1" outlineLevel="2" x14ac:dyDescent="0.25">
      <c r="A93" s="23"/>
      <c r="B93" s="99" t="s">
        <v>31</v>
      </c>
      <c r="C93" s="55">
        <v>1</v>
      </c>
      <c r="D93" s="55">
        <v>5</v>
      </c>
      <c r="E93" s="55"/>
      <c r="F93" s="55"/>
      <c r="G93" s="55"/>
      <c r="H93" s="55" t="s">
        <v>53</v>
      </c>
      <c r="I93" s="55" t="s">
        <v>49</v>
      </c>
      <c r="J93" s="56" t="s">
        <v>12</v>
      </c>
      <c r="K93" s="100" t="s">
        <v>310</v>
      </c>
      <c r="L93" s="55" t="s">
        <v>8</v>
      </c>
      <c r="M93" s="55" t="s">
        <v>311</v>
      </c>
      <c r="N93" s="547" t="s">
        <v>495</v>
      </c>
      <c r="O93" s="55" t="s">
        <v>236</v>
      </c>
      <c r="P93" s="124">
        <v>1</v>
      </c>
      <c r="Q93" s="124"/>
      <c r="R93" s="55"/>
      <c r="S93" s="55"/>
      <c r="T93" s="55"/>
      <c r="U93" s="118"/>
      <c r="V93" s="125"/>
      <c r="W93" s="93"/>
    </row>
    <row r="94" spans="1:23" s="14" customFormat="1" ht="44.25" customHeight="1" outlineLevel="2" x14ac:dyDescent="0.25">
      <c r="A94" s="23"/>
      <c r="B94" s="99" t="s">
        <v>31</v>
      </c>
      <c r="C94" s="55"/>
      <c r="D94" s="55"/>
      <c r="E94" s="55"/>
      <c r="F94" s="55"/>
      <c r="G94" s="55"/>
      <c r="H94" s="55"/>
      <c r="I94" s="55"/>
      <c r="J94" s="56"/>
      <c r="K94" s="100" t="s">
        <v>312</v>
      </c>
      <c r="L94" s="55" t="s">
        <v>8</v>
      </c>
      <c r="M94" s="55" t="s">
        <v>311</v>
      </c>
      <c r="N94" s="548" t="s">
        <v>495</v>
      </c>
      <c r="O94" s="55" t="s">
        <v>238</v>
      </c>
      <c r="P94" s="124"/>
      <c r="Q94" s="124"/>
      <c r="R94" s="98">
        <v>1</v>
      </c>
      <c r="S94" s="55"/>
      <c r="T94" s="55"/>
      <c r="U94" s="118"/>
      <c r="V94" s="125"/>
      <c r="W94" s="93"/>
    </row>
    <row r="95" spans="1:23" s="14" customFormat="1" ht="41.25" customHeight="1" outlineLevel="2" x14ac:dyDescent="0.25">
      <c r="A95" s="23"/>
      <c r="B95" s="99" t="s">
        <v>31</v>
      </c>
      <c r="C95" s="55"/>
      <c r="D95" s="55"/>
      <c r="E95" s="55"/>
      <c r="F95" s="55"/>
      <c r="G95" s="55"/>
      <c r="H95" s="55"/>
      <c r="I95" s="55"/>
      <c r="J95" s="56"/>
      <c r="K95" s="100" t="s">
        <v>313</v>
      </c>
      <c r="L95" s="55" t="s">
        <v>8</v>
      </c>
      <c r="M95" s="55" t="s">
        <v>311</v>
      </c>
      <c r="N95" s="548" t="s">
        <v>495</v>
      </c>
      <c r="O95" s="55" t="s">
        <v>599</v>
      </c>
      <c r="P95" s="124"/>
      <c r="Q95" s="124"/>
      <c r="R95" s="124"/>
      <c r="S95" s="124">
        <v>1</v>
      </c>
      <c r="T95" s="124"/>
      <c r="U95" s="118"/>
      <c r="V95" s="125"/>
      <c r="W95" s="93"/>
    </row>
    <row r="96" spans="1:23" s="14" customFormat="1" ht="39" customHeight="1" outlineLevel="2" x14ac:dyDescent="0.25">
      <c r="A96" s="23"/>
      <c r="B96" s="99" t="s">
        <v>31</v>
      </c>
      <c r="C96" s="55"/>
      <c r="D96" s="55"/>
      <c r="E96" s="55"/>
      <c r="F96" s="55"/>
      <c r="G96" s="55"/>
      <c r="H96" s="55"/>
      <c r="I96" s="55"/>
      <c r="J96" s="56"/>
      <c r="K96" s="100" t="s">
        <v>314</v>
      </c>
      <c r="L96" s="55" t="s">
        <v>8</v>
      </c>
      <c r="M96" s="55" t="s">
        <v>311</v>
      </c>
      <c r="N96" s="548" t="s">
        <v>495</v>
      </c>
      <c r="O96" s="55" t="s">
        <v>599</v>
      </c>
      <c r="P96" s="124"/>
      <c r="Q96" s="124"/>
      <c r="R96" s="98"/>
      <c r="S96" s="98">
        <v>1</v>
      </c>
      <c r="T96" s="98"/>
      <c r="U96" s="118"/>
      <c r="V96" s="125"/>
      <c r="W96" s="93"/>
    </row>
    <row r="97" spans="1:23" s="14" customFormat="1" ht="47.25" customHeight="1" outlineLevel="2" x14ac:dyDescent="0.25">
      <c r="A97" s="23"/>
      <c r="B97" s="99" t="s">
        <v>31</v>
      </c>
      <c r="C97" s="55"/>
      <c r="D97" s="55"/>
      <c r="E97" s="55"/>
      <c r="F97" s="55"/>
      <c r="G97" s="55"/>
      <c r="H97" s="55"/>
      <c r="I97" s="55"/>
      <c r="J97" s="56"/>
      <c r="K97" s="100" t="s">
        <v>322</v>
      </c>
      <c r="L97" s="55" t="s">
        <v>8</v>
      </c>
      <c r="M97" s="55" t="s">
        <v>311</v>
      </c>
      <c r="N97" s="548" t="s">
        <v>495</v>
      </c>
      <c r="O97" s="55" t="s">
        <v>237</v>
      </c>
      <c r="P97" s="124"/>
      <c r="Q97" s="124">
        <v>1</v>
      </c>
      <c r="R97" s="55"/>
      <c r="S97" s="55"/>
      <c r="T97" s="55"/>
      <c r="U97" s="118"/>
      <c r="V97" s="125"/>
      <c r="W97" s="93"/>
    </row>
    <row r="98" spans="1:23" s="14" customFormat="1" ht="45" customHeight="1" outlineLevel="2" x14ac:dyDescent="0.25">
      <c r="A98" s="23"/>
      <c r="B98" s="99" t="s">
        <v>31</v>
      </c>
      <c r="C98" s="55"/>
      <c r="D98" s="55"/>
      <c r="E98" s="55"/>
      <c r="F98" s="55"/>
      <c r="G98" s="55"/>
      <c r="H98" s="55"/>
      <c r="I98" s="55"/>
      <c r="J98" s="56"/>
      <c r="K98" s="100" t="s">
        <v>323</v>
      </c>
      <c r="L98" s="55" t="s">
        <v>8</v>
      </c>
      <c r="M98" s="55" t="s">
        <v>311</v>
      </c>
      <c r="N98" s="548" t="s">
        <v>495</v>
      </c>
      <c r="O98" s="55" t="s">
        <v>238</v>
      </c>
      <c r="P98" s="124"/>
      <c r="Q98" s="124"/>
      <c r="R98" s="124">
        <v>1</v>
      </c>
      <c r="S98" s="55"/>
      <c r="T98" s="55"/>
      <c r="U98" s="118"/>
      <c r="V98" s="125"/>
      <c r="W98" s="93"/>
    </row>
    <row r="99" spans="1:23" s="14" customFormat="1" ht="43.5" customHeight="1" outlineLevel="2" x14ac:dyDescent="0.25">
      <c r="A99" s="23"/>
      <c r="B99" s="126" t="s">
        <v>31</v>
      </c>
      <c r="C99" s="102"/>
      <c r="D99" s="102"/>
      <c r="E99" s="102"/>
      <c r="F99" s="102"/>
      <c r="G99" s="102"/>
      <c r="H99" s="102"/>
      <c r="I99" s="102"/>
      <c r="J99" s="56"/>
      <c r="K99" s="100" t="s">
        <v>324</v>
      </c>
      <c r="L99" s="55" t="s">
        <v>8</v>
      </c>
      <c r="M99" s="102" t="s">
        <v>311</v>
      </c>
      <c r="N99" s="548" t="s">
        <v>495</v>
      </c>
      <c r="O99" s="102" t="s">
        <v>237</v>
      </c>
      <c r="P99" s="338"/>
      <c r="Q99" s="338">
        <v>1</v>
      </c>
      <c r="R99" s="102"/>
      <c r="S99" s="102"/>
      <c r="T99" s="102"/>
      <c r="U99" s="128"/>
      <c r="V99" s="125"/>
      <c r="W99" s="93"/>
    </row>
    <row r="100" spans="1:23" s="14" customFormat="1" ht="50.25" customHeight="1" outlineLevel="2" x14ac:dyDescent="0.25">
      <c r="A100" s="23"/>
      <c r="B100" s="126" t="s">
        <v>31</v>
      </c>
      <c r="C100" s="102"/>
      <c r="D100" s="102"/>
      <c r="E100" s="102"/>
      <c r="F100" s="102"/>
      <c r="G100" s="102"/>
      <c r="H100" s="102"/>
      <c r="I100" s="102"/>
      <c r="J100" s="56"/>
      <c r="K100" s="100" t="s">
        <v>459</v>
      </c>
      <c r="L100" s="55" t="s">
        <v>8</v>
      </c>
      <c r="M100" s="102" t="s">
        <v>311</v>
      </c>
      <c r="N100" s="548" t="s">
        <v>495</v>
      </c>
      <c r="O100" s="102" t="s">
        <v>600</v>
      </c>
      <c r="P100" s="338"/>
      <c r="Q100" s="338"/>
      <c r="R100" s="338"/>
      <c r="S100" s="338"/>
      <c r="T100" s="338">
        <v>1</v>
      </c>
      <c r="U100" s="128"/>
      <c r="V100" s="125"/>
      <c r="W100" s="93"/>
    </row>
    <row r="101" spans="1:23" s="14" customFormat="1" ht="53.25" customHeight="1" outlineLevel="2" x14ac:dyDescent="0.25">
      <c r="A101" s="23"/>
      <c r="B101" s="339"/>
      <c r="C101" s="325"/>
      <c r="D101" s="325"/>
      <c r="E101" s="325"/>
      <c r="F101" s="325"/>
      <c r="G101" s="325"/>
      <c r="H101" s="325"/>
      <c r="I101" s="325"/>
      <c r="J101" s="313"/>
      <c r="K101" s="330" t="s">
        <v>443</v>
      </c>
      <c r="L101" s="331" t="s">
        <v>9</v>
      </c>
      <c r="M101" s="325"/>
      <c r="N101" s="325"/>
      <c r="O101" s="325"/>
      <c r="P101" s="439">
        <f>P103+P104+P105</f>
        <v>0</v>
      </c>
      <c r="Q101" s="439">
        <f t="shared" ref="Q101:U101" si="9">Q103+Q104+Q105</f>
        <v>0</v>
      </c>
      <c r="R101" s="439">
        <f t="shared" si="9"/>
        <v>0</v>
      </c>
      <c r="S101" s="439">
        <f t="shared" si="9"/>
        <v>0</v>
      </c>
      <c r="T101" s="439">
        <f t="shared" si="9"/>
        <v>0</v>
      </c>
      <c r="U101" s="439">
        <f t="shared" si="9"/>
        <v>0</v>
      </c>
      <c r="V101" s="134"/>
      <c r="W101" s="135"/>
    </row>
    <row r="102" spans="1:23" s="14" customFormat="1" ht="18.75" customHeight="1" outlineLevel="2" x14ac:dyDescent="0.25">
      <c r="A102" s="23"/>
      <c r="B102" s="339"/>
      <c r="C102" s="325"/>
      <c r="D102" s="325"/>
      <c r="E102" s="325"/>
      <c r="F102" s="325"/>
      <c r="G102" s="325"/>
      <c r="H102" s="325"/>
      <c r="I102" s="325"/>
      <c r="J102" s="313"/>
      <c r="K102" s="136" t="s">
        <v>435</v>
      </c>
      <c r="L102" s="137"/>
      <c r="M102" s="325"/>
      <c r="N102" s="325"/>
      <c r="O102" s="325"/>
      <c r="P102" s="440"/>
      <c r="Q102" s="440"/>
      <c r="R102" s="441"/>
      <c r="S102" s="441"/>
      <c r="T102" s="441"/>
      <c r="U102" s="442"/>
      <c r="V102" s="134"/>
      <c r="W102" s="135"/>
    </row>
    <row r="103" spans="1:23" s="14" customFormat="1" ht="36" customHeight="1" outlineLevel="2" x14ac:dyDescent="0.25">
      <c r="A103" s="23"/>
      <c r="B103" s="339"/>
      <c r="C103" s="325"/>
      <c r="D103" s="325"/>
      <c r="E103" s="325"/>
      <c r="F103" s="325"/>
      <c r="G103" s="325"/>
      <c r="H103" s="325"/>
      <c r="I103" s="325"/>
      <c r="J103" s="313"/>
      <c r="K103" s="136" t="s">
        <v>436</v>
      </c>
      <c r="L103" s="137" t="s">
        <v>9</v>
      </c>
      <c r="M103" s="325"/>
      <c r="N103" s="325"/>
      <c r="O103" s="325"/>
      <c r="P103" s="439">
        <v>0</v>
      </c>
      <c r="Q103" s="439">
        <v>0</v>
      </c>
      <c r="R103" s="439">
        <v>0</v>
      </c>
      <c r="S103" s="439">
        <v>0</v>
      </c>
      <c r="T103" s="439">
        <v>0</v>
      </c>
      <c r="U103" s="439">
        <v>0</v>
      </c>
      <c r="V103" s="134"/>
      <c r="W103" s="135"/>
    </row>
    <row r="104" spans="1:23" s="14" customFormat="1" ht="37.5" customHeight="1" outlineLevel="2" x14ac:dyDescent="0.25">
      <c r="A104" s="23"/>
      <c r="B104" s="339"/>
      <c r="C104" s="325"/>
      <c r="D104" s="325"/>
      <c r="E104" s="325"/>
      <c r="F104" s="325"/>
      <c r="G104" s="325"/>
      <c r="H104" s="325"/>
      <c r="I104" s="325"/>
      <c r="J104" s="313"/>
      <c r="K104" s="136" t="s">
        <v>437</v>
      </c>
      <c r="L104" s="137" t="s">
        <v>9</v>
      </c>
      <c r="M104" s="325"/>
      <c r="N104" s="325"/>
      <c r="O104" s="325"/>
      <c r="P104" s="439">
        <v>0</v>
      </c>
      <c r="Q104" s="439">
        <v>0</v>
      </c>
      <c r="R104" s="439">
        <v>0</v>
      </c>
      <c r="S104" s="439">
        <v>0</v>
      </c>
      <c r="T104" s="439">
        <v>0</v>
      </c>
      <c r="U104" s="439">
        <v>0</v>
      </c>
      <c r="V104" s="134"/>
      <c r="W104" s="135"/>
    </row>
    <row r="105" spans="1:23" s="14" customFormat="1" ht="32.25" customHeight="1" outlineLevel="2" x14ac:dyDescent="0.25">
      <c r="A105" s="23"/>
      <c r="B105" s="339"/>
      <c r="C105" s="325"/>
      <c r="D105" s="325"/>
      <c r="E105" s="325"/>
      <c r="F105" s="325"/>
      <c r="G105" s="325"/>
      <c r="H105" s="325"/>
      <c r="I105" s="325"/>
      <c r="J105" s="313"/>
      <c r="K105" s="136" t="s">
        <v>438</v>
      </c>
      <c r="L105" s="137" t="s">
        <v>9</v>
      </c>
      <c r="M105" s="325"/>
      <c r="N105" s="325"/>
      <c r="O105" s="325"/>
      <c r="P105" s="439">
        <v>0</v>
      </c>
      <c r="Q105" s="439">
        <v>0</v>
      </c>
      <c r="R105" s="439">
        <v>0</v>
      </c>
      <c r="S105" s="439">
        <v>0</v>
      </c>
      <c r="T105" s="439">
        <v>0</v>
      </c>
      <c r="U105" s="439">
        <v>0</v>
      </c>
      <c r="V105" s="134"/>
      <c r="W105" s="135"/>
    </row>
    <row r="106" spans="1:23" s="14" customFormat="1" ht="31.5" customHeight="1" outlineLevel="2" x14ac:dyDescent="0.25">
      <c r="A106" s="23"/>
      <c r="B106" s="305"/>
      <c r="C106" s="306"/>
      <c r="D106" s="306"/>
      <c r="E106" s="306"/>
      <c r="F106" s="306"/>
      <c r="G106" s="306"/>
      <c r="H106" s="306"/>
      <c r="I106" s="306"/>
      <c r="J106" s="340"/>
      <c r="K106" s="308" t="s">
        <v>466</v>
      </c>
      <c r="L106" s="309" t="s">
        <v>9</v>
      </c>
      <c r="M106" s="341"/>
      <c r="N106" s="341"/>
      <c r="O106" s="341"/>
      <c r="P106" s="443">
        <f>P108+P109+P110</f>
        <v>969.88300000000004</v>
      </c>
      <c r="Q106" s="443">
        <f t="shared" ref="Q106:U106" si="10">Q108+Q109+Q110</f>
        <v>1732</v>
      </c>
      <c r="R106" s="443">
        <f t="shared" si="10"/>
        <v>110.8</v>
      </c>
      <c r="S106" s="443">
        <f t="shared" si="10"/>
        <v>20</v>
      </c>
      <c r="T106" s="443">
        <f t="shared" si="10"/>
        <v>20</v>
      </c>
      <c r="U106" s="443">
        <f t="shared" si="10"/>
        <v>2852.683</v>
      </c>
      <c r="V106" s="308"/>
      <c r="W106" s="342"/>
    </row>
    <row r="107" spans="1:23" s="14" customFormat="1" ht="18" customHeight="1" outlineLevel="2" x14ac:dyDescent="0.25">
      <c r="A107" s="23"/>
      <c r="B107" s="305"/>
      <c r="C107" s="306"/>
      <c r="D107" s="306"/>
      <c r="E107" s="306"/>
      <c r="F107" s="306"/>
      <c r="G107" s="306"/>
      <c r="H107" s="306"/>
      <c r="I107" s="306"/>
      <c r="J107" s="340"/>
      <c r="K107" s="311" t="s">
        <v>435</v>
      </c>
      <c r="L107" s="309"/>
      <c r="M107" s="341"/>
      <c r="N107" s="341"/>
      <c r="O107" s="341"/>
      <c r="P107" s="444"/>
      <c r="Q107" s="444"/>
      <c r="R107" s="445"/>
      <c r="S107" s="445"/>
      <c r="T107" s="445"/>
      <c r="U107" s="446"/>
      <c r="V107" s="308"/>
      <c r="W107" s="342"/>
    </row>
    <row r="108" spans="1:23" s="14" customFormat="1" ht="35.25" customHeight="1" outlineLevel="2" x14ac:dyDescent="0.25">
      <c r="A108" s="23"/>
      <c r="B108" s="305"/>
      <c r="C108" s="306"/>
      <c r="D108" s="306"/>
      <c r="E108" s="306"/>
      <c r="F108" s="306"/>
      <c r="G108" s="306"/>
      <c r="H108" s="306"/>
      <c r="I108" s="306"/>
      <c r="J108" s="340"/>
      <c r="K108" s="311" t="s">
        <v>436</v>
      </c>
      <c r="L108" s="309" t="s">
        <v>9</v>
      </c>
      <c r="M108" s="341"/>
      <c r="N108" s="341"/>
      <c r="O108" s="341"/>
      <c r="P108" s="443">
        <v>0</v>
      </c>
      <c r="Q108" s="443">
        <v>0</v>
      </c>
      <c r="R108" s="443">
        <v>0</v>
      </c>
      <c r="S108" s="443">
        <v>0</v>
      </c>
      <c r="T108" s="443">
        <v>0</v>
      </c>
      <c r="U108" s="443">
        <v>0</v>
      </c>
      <c r="V108" s="308"/>
      <c r="W108" s="342"/>
    </row>
    <row r="109" spans="1:23" s="14" customFormat="1" ht="38.25" customHeight="1" outlineLevel="2" x14ac:dyDescent="0.25">
      <c r="A109" s="23"/>
      <c r="B109" s="305"/>
      <c r="C109" s="306"/>
      <c r="D109" s="306"/>
      <c r="E109" s="306"/>
      <c r="F109" s="306"/>
      <c r="G109" s="306"/>
      <c r="H109" s="306"/>
      <c r="I109" s="306"/>
      <c r="J109" s="340"/>
      <c r="K109" s="311" t="s">
        <v>437</v>
      </c>
      <c r="L109" s="309" t="s">
        <v>9</v>
      </c>
      <c r="M109" s="341"/>
      <c r="N109" s="341"/>
      <c r="O109" s="341"/>
      <c r="P109" s="443">
        <f t="shared" ref="P109:U109" si="11">P65</f>
        <v>12</v>
      </c>
      <c r="Q109" s="443">
        <f t="shared" si="11"/>
        <v>10</v>
      </c>
      <c r="R109" s="443">
        <f t="shared" si="11"/>
        <v>10</v>
      </c>
      <c r="S109" s="443">
        <f t="shared" si="11"/>
        <v>10</v>
      </c>
      <c r="T109" s="443">
        <f t="shared" si="11"/>
        <v>10</v>
      </c>
      <c r="U109" s="443">
        <f t="shared" si="11"/>
        <v>52</v>
      </c>
      <c r="V109" s="308"/>
      <c r="W109" s="342"/>
    </row>
    <row r="110" spans="1:23" s="14" customFormat="1" ht="38.25" customHeight="1" outlineLevel="2" x14ac:dyDescent="0.25">
      <c r="A110" s="23"/>
      <c r="B110" s="305"/>
      <c r="C110" s="306"/>
      <c r="D110" s="306"/>
      <c r="E110" s="306"/>
      <c r="F110" s="306"/>
      <c r="G110" s="306"/>
      <c r="H110" s="306"/>
      <c r="I110" s="306"/>
      <c r="J110" s="340"/>
      <c r="K110" s="311" t="s">
        <v>438</v>
      </c>
      <c r="L110" s="309" t="s">
        <v>9</v>
      </c>
      <c r="M110" s="341"/>
      <c r="N110" s="341"/>
      <c r="O110" s="341"/>
      <c r="P110" s="443">
        <f>P33+P34+P35+P36+P37+P38+P39+P40+P64</f>
        <v>957.88300000000004</v>
      </c>
      <c r="Q110" s="443">
        <f t="shared" ref="Q110:U110" si="12">Q33+Q34+Q35+Q36+Q37+Q38+Q39+Q40+Q64</f>
        <v>1722</v>
      </c>
      <c r="R110" s="443">
        <f t="shared" si="12"/>
        <v>100.8</v>
      </c>
      <c r="S110" s="443">
        <f t="shared" si="12"/>
        <v>10</v>
      </c>
      <c r="T110" s="443">
        <f t="shared" si="12"/>
        <v>10</v>
      </c>
      <c r="U110" s="443">
        <f t="shared" si="12"/>
        <v>2800.683</v>
      </c>
      <c r="V110" s="308"/>
      <c r="W110" s="342"/>
    </row>
    <row r="111" spans="1:23" s="14" customFormat="1" ht="21.75" customHeight="1" x14ac:dyDescent="0.25">
      <c r="A111" s="23"/>
      <c r="B111" s="143" t="s">
        <v>0</v>
      </c>
      <c r="C111" s="144">
        <v>2</v>
      </c>
      <c r="D111" s="144">
        <v>0</v>
      </c>
      <c r="E111" s="144">
        <v>0</v>
      </c>
      <c r="F111" s="144">
        <v>0</v>
      </c>
      <c r="G111" s="144">
        <v>0</v>
      </c>
      <c r="H111" s="144">
        <v>0</v>
      </c>
      <c r="I111" s="144"/>
      <c r="J111" s="145"/>
      <c r="K111" s="146" t="s">
        <v>24</v>
      </c>
      <c r="L111" s="578" t="str">
        <f>IF(B111="Мероприятие",P111+Q111+R111+S111+T111,"")</f>
        <v/>
      </c>
      <c r="M111" s="579"/>
      <c r="N111" s="579"/>
      <c r="O111" s="579"/>
      <c r="P111" s="579"/>
      <c r="Q111" s="579"/>
      <c r="R111" s="579"/>
      <c r="S111" s="579"/>
      <c r="T111" s="579"/>
      <c r="U111" s="580"/>
      <c r="V111" s="93"/>
      <c r="W111" s="93"/>
    </row>
    <row r="112" spans="1:23" s="13" customFormat="1" ht="22.5" customHeight="1" outlineLevel="1" x14ac:dyDescent="0.25">
      <c r="A112" s="22"/>
      <c r="B112" s="72" t="s">
        <v>1</v>
      </c>
      <c r="C112" s="72">
        <v>2</v>
      </c>
      <c r="D112" s="72">
        <v>6</v>
      </c>
      <c r="E112" s="72">
        <v>0</v>
      </c>
      <c r="F112" s="72">
        <v>0</v>
      </c>
      <c r="G112" s="72">
        <v>0</v>
      </c>
      <c r="H112" s="72">
        <v>0</v>
      </c>
      <c r="I112" s="72" t="s">
        <v>50</v>
      </c>
      <c r="J112" s="147"/>
      <c r="K112" s="574" t="s">
        <v>471</v>
      </c>
      <c r="L112" s="575"/>
      <c r="M112" s="575"/>
      <c r="N112" s="575"/>
      <c r="O112" s="575"/>
      <c r="P112" s="576"/>
      <c r="Q112" s="576"/>
      <c r="R112" s="576"/>
      <c r="S112" s="576"/>
      <c r="T112" s="576"/>
      <c r="U112" s="581"/>
      <c r="V112" s="68"/>
      <c r="W112" s="68"/>
    </row>
    <row r="113" spans="1:23" s="13" customFormat="1" ht="34.5" customHeight="1" outlineLevel="2" x14ac:dyDescent="0.25">
      <c r="A113" s="22"/>
      <c r="B113" s="107" t="s">
        <v>2</v>
      </c>
      <c r="C113" s="108">
        <v>2</v>
      </c>
      <c r="D113" s="108">
        <v>6</v>
      </c>
      <c r="E113" s="108">
        <v>14</v>
      </c>
      <c r="F113" s="108"/>
      <c r="G113" s="108"/>
      <c r="H113" s="108"/>
      <c r="I113" s="108" t="s">
        <v>50</v>
      </c>
      <c r="J113" s="51"/>
      <c r="K113" s="87" t="s">
        <v>140</v>
      </c>
      <c r="L113" s="88" t="s">
        <v>105</v>
      </c>
      <c r="M113" s="74"/>
      <c r="N113" s="88" t="s">
        <v>380</v>
      </c>
      <c r="O113" s="78"/>
      <c r="P113" s="79" t="s">
        <v>381</v>
      </c>
      <c r="Q113" s="79" t="s">
        <v>381</v>
      </c>
      <c r="R113" s="79" t="s">
        <v>382</v>
      </c>
      <c r="S113" s="79" t="s">
        <v>382</v>
      </c>
      <c r="T113" s="79" t="s">
        <v>382</v>
      </c>
      <c r="U113" s="73"/>
      <c r="V113" s="68"/>
      <c r="W113" s="68"/>
    </row>
    <row r="114" spans="1:23" s="13" customFormat="1" ht="33.75" customHeight="1" outlineLevel="2" x14ac:dyDescent="0.25">
      <c r="A114" s="22"/>
      <c r="B114" s="75" t="s">
        <v>2</v>
      </c>
      <c r="C114" s="50"/>
      <c r="D114" s="50"/>
      <c r="E114" s="50"/>
      <c r="F114" s="50"/>
      <c r="G114" s="50"/>
      <c r="H114" s="50"/>
      <c r="I114" s="50"/>
      <c r="J114" s="111"/>
      <c r="K114" s="76" t="s">
        <v>385</v>
      </c>
      <c r="L114" s="77" t="s">
        <v>81</v>
      </c>
      <c r="M114" s="52"/>
      <c r="N114" s="77" t="s">
        <v>380</v>
      </c>
      <c r="O114" s="78"/>
      <c r="P114" s="83">
        <v>45.6</v>
      </c>
      <c r="Q114" s="83">
        <v>45.7</v>
      </c>
      <c r="R114" s="83">
        <v>46.1</v>
      </c>
      <c r="S114" s="83">
        <v>46.9</v>
      </c>
      <c r="T114" s="148">
        <v>47.5</v>
      </c>
      <c r="U114" s="73"/>
      <c r="V114" s="68"/>
      <c r="W114" s="68"/>
    </row>
    <row r="115" spans="1:23" s="13" customFormat="1" ht="18.75" customHeight="1" outlineLevel="2" x14ac:dyDescent="0.25">
      <c r="A115" s="22"/>
      <c r="B115" s="75"/>
      <c r="C115" s="50"/>
      <c r="D115" s="50"/>
      <c r="E115" s="50"/>
      <c r="F115" s="50"/>
      <c r="G115" s="50"/>
      <c r="H115" s="50"/>
      <c r="I115" s="50"/>
      <c r="J115" s="111"/>
      <c r="K115" s="76" t="s">
        <v>383</v>
      </c>
      <c r="L115" s="77" t="s">
        <v>81</v>
      </c>
      <c r="M115" s="52"/>
      <c r="N115" s="77" t="s">
        <v>380</v>
      </c>
      <c r="O115" s="78"/>
      <c r="P115" s="79">
        <v>50.6</v>
      </c>
      <c r="Q115" s="79">
        <v>50.7</v>
      </c>
      <c r="R115" s="79">
        <v>50.8</v>
      </c>
      <c r="S115" s="79">
        <v>50.8</v>
      </c>
      <c r="T115" s="79">
        <v>50.8</v>
      </c>
      <c r="U115" s="73"/>
      <c r="V115" s="68"/>
      <c r="W115" s="68"/>
    </row>
    <row r="116" spans="1:23" s="13" customFormat="1" ht="23.25" customHeight="1" outlineLevel="2" x14ac:dyDescent="0.25">
      <c r="A116" s="22"/>
      <c r="B116" s="75"/>
      <c r="C116" s="50"/>
      <c r="D116" s="50"/>
      <c r="E116" s="50"/>
      <c r="F116" s="50"/>
      <c r="G116" s="50"/>
      <c r="H116" s="50"/>
      <c r="I116" s="50"/>
      <c r="J116" s="111"/>
      <c r="K116" s="76" t="s">
        <v>384</v>
      </c>
      <c r="L116" s="77" t="s">
        <v>81</v>
      </c>
      <c r="M116" s="52"/>
      <c r="N116" s="77" t="s">
        <v>380</v>
      </c>
      <c r="O116" s="78"/>
      <c r="P116" s="83">
        <v>71.7</v>
      </c>
      <c r="Q116" s="83">
        <v>72.099999999999994</v>
      </c>
      <c r="R116" s="83">
        <v>72.400000000000006</v>
      </c>
      <c r="S116" s="83">
        <v>72.8</v>
      </c>
      <c r="T116" s="83">
        <v>72.900000000000006</v>
      </c>
      <c r="U116" s="73"/>
      <c r="V116" s="68"/>
      <c r="W116" s="68"/>
    </row>
    <row r="117" spans="1:23" s="13" customFormat="1" ht="38.25" customHeight="1" outlineLevel="2" x14ac:dyDescent="0.25">
      <c r="A117" s="22"/>
      <c r="B117" s="149" t="s">
        <v>2</v>
      </c>
      <c r="C117" s="150"/>
      <c r="D117" s="150"/>
      <c r="E117" s="150"/>
      <c r="F117" s="150"/>
      <c r="G117" s="150"/>
      <c r="H117" s="150"/>
      <c r="I117" s="150"/>
      <c r="J117" s="51"/>
      <c r="K117" s="151" t="s">
        <v>141</v>
      </c>
      <c r="L117" s="77" t="s">
        <v>81</v>
      </c>
      <c r="M117" s="152"/>
      <c r="N117" s="77" t="s">
        <v>380</v>
      </c>
      <c r="O117" s="78"/>
      <c r="P117" s="83">
        <v>44.7</v>
      </c>
      <c r="Q117" s="83">
        <v>44.8</v>
      </c>
      <c r="R117" s="83">
        <v>44.9</v>
      </c>
      <c r="S117" s="83">
        <v>44.9</v>
      </c>
      <c r="T117" s="83">
        <v>44.9</v>
      </c>
      <c r="U117" s="73"/>
      <c r="V117" s="68"/>
      <c r="W117" s="68"/>
    </row>
    <row r="118" spans="1:23" s="13" customFormat="1" ht="37.5" customHeight="1" outlineLevel="2" x14ac:dyDescent="0.25">
      <c r="A118" s="22"/>
      <c r="B118" s="75" t="s">
        <v>2</v>
      </c>
      <c r="C118" s="50"/>
      <c r="D118" s="50"/>
      <c r="E118" s="50"/>
      <c r="F118" s="50"/>
      <c r="G118" s="50"/>
      <c r="H118" s="50"/>
      <c r="I118" s="50"/>
      <c r="J118" s="51"/>
      <c r="K118" s="76" t="s">
        <v>387</v>
      </c>
      <c r="L118" s="77" t="s">
        <v>81</v>
      </c>
      <c r="M118" s="52"/>
      <c r="N118" s="77" t="s">
        <v>380</v>
      </c>
      <c r="O118" s="78"/>
      <c r="P118" s="83">
        <v>83</v>
      </c>
      <c r="Q118" s="83">
        <v>84.9</v>
      </c>
      <c r="R118" s="83">
        <v>100</v>
      </c>
      <c r="S118" s="83">
        <v>100</v>
      </c>
      <c r="T118" s="83">
        <v>100</v>
      </c>
      <c r="U118" s="73"/>
      <c r="V118" s="68"/>
      <c r="W118" s="68"/>
    </row>
    <row r="119" spans="1:23" s="13" customFormat="1" ht="25.5" customHeight="1" outlineLevel="2" x14ac:dyDescent="0.25">
      <c r="A119" s="22"/>
      <c r="B119" s="75"/>
      <c r="C119" s="50"/>
      <c r="D119" s="50"/>
      <c r="E119" s="50"/>
      <c r="F119" s="50"/>
      <c r="G119" s="50"/>
      <c r="H119" s="50"/>
      <c r="I119" s="50"/>
      <c r="J119" s="51"/>
      <c r="K119" s="76" t="s">
        <v>386</v>
      </c>
      <c r="L119" s="77" t="s">
        <v>81</v>
      </c>
      <c r="M119" s="52"/>
      <c r="N119" s="77" t="s">
        <v>380</v>
      </c>
      <c r="O119" s="78"/>
      <c r="P119" s="83">
        <v>14.6</v>
      </c>
      <c r="Q119" s="83">
        <v>14.6</v>
      </c>
      <c r="R119" s="83">
        <v>14.2</v>
      </c>
      <c r="S119" s="83">
        <v>14.7</v>
      </c>
      <c r="T119" s="83">
        <v>15.5</v>
      </c>
      <c r="U119" s="73"/>
      <c r="V119" s="68"/>
      <c r="W119" s="68"/>
    </row>
    <row r="120" spans="1:23" s="13" customFormat="1" ht="47.25" customHeight="1" outlineLevel="2" x14ac:dyDescent="0.25">
      <c r="A120" s="22"/>
      <c r="B120" s="75" t="s">
        <v>2</v>
      </c>
      <c r="C120" s="50"/>
      <c r="D120" s="50"/>
      <c r="E120" s="50"/>
      <c r="F120" s="50"/>
      <c r="G120" s="50"/>
      <c r="H120" s="50"/>
      <c r="I120" s="50"/>
      <c r="J120" s="51"/>
      <c r="K120" s="76" t="s">
        <v>142</v>
      </c>
      <c r="L120" s="77" t="s">
        <v>81</v>
      </c>
      <c r="M120" s="52"/>
      <c r="N120" s="77" t="s">
        <v>380</v>
      </c>
      <c r="O120" s="78"/>
      <c r="P120" s="83">
        <v>100</v>
      </c>
      <c r="Q120" s="83">
        <v>100</v>
      </c>
      <c r="R120" s="83">
        <v>100</v>
      </c>
      <c r="S120" s="83">
        <v>100</v>
      </c>
      <c r="T120" s="83">
        <v>100</v>
      </c>
      <c r="U120" s="73"/>
      <c r="V120" s="68"/>
      <c r="W120" s="68"/>
    </row>
    <row r="121" spans="1:23" s="13" customFormat="1" ht="48.75" customHeight="1" outlineLevel="2" x14ac:dyDescent="0.25">
      <c r="A121" s="22"/>
      <c r="B121" s="75" t="s">
        <v>2</v>
      </c>
      <c r="C121" s="50"/>
      <c r="D121" s="50"/>
      <c r="E121" s="50"/>
      <c r="F121" s="50"/>
      <c r="G121" s="50"/>
      <c r="H121" s="50"/>
      <c r="I121" s="50"/>
      <c r="J121" s="51"/>
      <c r="K121" s="76" t="s">
        <v>143</v>
      </c>
      <c r="L121" s="77" t="s">
        <v>81</v>
      </c>
      <c r="M121" s="52"/>
      <c r="N121" s="77" t="s">
        <v>380</v>
      </c>
      <c r="O121" s="78"/>
      <c r="P121" s="148" t="s">
        <v>388</v>
      </c>
      <c r="Q121" s="148" t="s">
        <v>388</v>
      </c>
      <c r="R121" s="148" t="s">
        <v>388</v>
      </c>
      <c r="S121" s="148" t="s">
        <v>388</v>
      </c>
      <c r="T121" s="148" t="s">
        <v>388</v>
      </c>
      <c r="U121" s="73"/>
      <c r="V121" s="68"/>
      <c r="W121" s="68"/>
    </row>
    <row r="122" spans="1:23" s="13" customFormat="1" ht="35.25" customHeight="1" outlineLevel="2" x14ac:dyDescent="0.25">
      <c r="A122" s="22"/>
      <c r="B122" s="75" t="s">
        <v>4</v>
      </c>
      <c r="C122" s="52">
        <v>2</v>
      </c>
      <c r="D122" s="52">
        <v>6</v>
      </c>
      <c r="E122" s="52"/>
      <c r="F122" s="52"/>
      <c r="G122" s="52">
        <v>50</v>
      </c>
      <c r="H122" s="52"/>
      <c r="I122" s="52" t="s">
        <v>50</v>
      </c>
      <c r="J122" s="51"/>
      <c r="K122" s="76" t="s">
        <v>144</v>
      </c>
      <c r="L122" s="77" t="s">
        <v>8</v>
      </c>
      <c r="M122" s="52"/>
      <c r="N122" s="77" t="s">
        <v>380</v>
      </c>
      <c r="O122" s="78"/>
      <c r="P122" s="83">
        <v>0</v>
      </c>
      <c r="Q122" s="83">
        <v>0</v>
      </c>
      <c r="R122" s="83">
        <v>0</v>
      </c>
      <c r="S122" s="83">
        <v>0</v>
      </c>
      <c r="T122" s="83">
        <v>0</v>
      </c>
      <c r="U122" s="73"/>
      <c r="V122" s="68"/>
      <c r="W122" s="68"/>
    </row>
    <row r="123" spans="1:23" s="13" customFormat="1" ht="36" customHeight="1" outlineLevel="2" x14ac:dyDescent="0.25">
      <c r="A123" s="22"/>
      <c r="B123" s="107" t="s">
        <v>4</v>
      </c>
      <c r="C123" s="74"/>
      <c r="D123" s="74"/>
      <c r="E123" s="74"/>
      <c r="F123" s="74"/>
      <c r="G123" s="74"/>
      <c r="H123" s="74"/>
      <c r="I123" s="74"/>
      <c r="J123" s="51"/>
      <c r="K123" s="153" t="s">
        <v>390</v>
      </c>
      <c r="L123" s="77" t="s">
        <v>81</v>
      </c>
      <c r="M123" s="74"/>
      <c r="N123" s="77" t="s">
        <v>380</v>
      </c>
      <c r="O123" s="154"/>
      <c r="P123" s="79">
        <v>90.7</v>
      </c>
      <c r="Q123" s="79">
        <v>91</v>
      </c>
      <c r="R123" s="79">
        <v>91.3</v>
      </c>
      <c r="S123" s="79">
        <v>91.7</v>
      </c>
      <c r="T123" s="79">
        <v>92</v>
      </c>
      <c r="U123" s="73"/>
      <c r="V123" s="68"/>
      <c r="W123" s="68"/>
    </row>
    <row r="124" spans="1:23" s="13" customFormat="1" ht="22.5" customHeight="1" outlineLevel="2" x14ac:dyDescent="0.25">
      <c r="A124" s="22"/>
      <c r="B124" s="107"/>
      <c r="C124" s="74"/>
      <c r="D124" s="74"/>
      <c r="E124" s="74"/>
      <c r="F124" s="74"/>
      <c r="G124" s="74"/>
      <c r="H124" s="74"/>
      <c r="I124" s="74"/>
      <c r="J124" s="51"/>
      <c r="K124" s="153" t="s">
        <v>389</v>
      </c>
      <c r="L124" s="77" t="s">
        <v>81</v>
      </c>
      <c r="M124" s="74"/>
      <c r="N124" s="77" t="s">
        <v>380</v>
      </c>
      <c r="O124" s="154"/>
      <c r="P124" s="79">
        <v>86.1</v>
      </c>
      <c r="Q124" s="79">
        <v>86.5</v>
      </c>
      <c r="R124" s="79">
        <v>86.7</v>
      </c>
      <c r="S124" s="79">
        <v>86.9</v>
      </c>
      <c r="T124" s="79">
        <v>87</v>
      </c>
      <c r="U124" s="73"/>
      <c r="V124" s="68"/>
      <c r="W124" s="68"/>
    </row>
    <row r="125" spans="1:23" s="13" customFormat="1" ht="50.25" customHeight="1" outlineLevel="2" x14ac:dyDescent="0.25">
      <c r="A125" s="22"/>
      <c r="B125" s="75" t="s">
        <v>4</v>
      </c>
      <c r="C125" s="52">
        <v>2</v>
      </c>
      <c r="D125" s="52">
        <v>6</v>
      </c>
      <c r="E125" s="52"/>
      <c r="F125" s="52"/>
      <c r="G125" s="52">
        <v>51</v>
      </c>
      <c r="H125" s="52"/>
      <c r="I125" s="52" t="s">
        <v>50</v>
      </c>
      <c r="J125" s="51"/>
      <c r="K125" s="76" t="s">
        <v>145</v>
      </c>
      <c r="L125" s="77" t="s">
        <v>391</v>
      </c>
      <c r="M125" s="74"/>
      <c r="N125" s="77" t="s">
        <v>380</v>
      </c>
      <c r="O125" s="154"/>
      <c r="P125" s="281">
        <v>83.3</v>
      </c>
      <c r="Q125" s="281">
        <v>87.5</v>
      </c>
      <c r="R125" s="281">
        <v>91.6</v>
      </c>
      <c r="S125" s="281">
        <v>95.8</v>
      </c>
      <c r="T125" s="281">
        <v>100</v>
      </c>
      <c r="U125" s="73"/>
      <c r="V125" s="68"/>
      <c r="W125" s="68"/>
    </row>
    <row r="126" spans="1:23" s="13" customFormat="1" ht="49.5" customHeight="1" outlineLevel="2" x14ac:dyDescent="0.25">
      <c r="A126" s="22"/>
      <c r="B126" s="107" t="s">
        <v>4</v>
      </c>
      <c r="C126" s="74"/>
      <c r="D126" s="74"/>
      <c r="E126" s="74"/>
      <c r="F126" s="74"/>
      <c r="G126" s="74"/>
      <c r="H126" s="74"/>
      <c r="I126" s="74"/>
      <c r="J126" s="51"/>
      <c r="K126" s="87" t="s">
        <v>392</v>
      </c>
      <c r="L126" s="77" t="s">
        <v>105</v>
      </c>
      <c r="M126" s="74"/>
      <c r="N126" s="77" t="s">
        <v>380</v>
      </c>
      <c r="O126" s="154"/>
      <c r="P126" s="83">
        <v>520</v>
      </c>
      <c r="Q126" s="83">
        <v>560</v>
      </c>
      <c r="R126" s="83">
        <v>0</v>
      </c>
      <c r="S126" s="83">
        <v>0</v>
      </c>
      <c r="T126" s="83">
        <v>0</v>
      </c>
      <c r="U126" s="73"/>
      <c r="V126" s="68"/>
      <c r="W126" s="68"/>
    </row>
    <row r="127" spans="1:23" s="13" customFormat="1" ht="33.75" customHeight="1" outlineLevel="2" x14ac:dyDescent="0.25">
      <c r="A127" s="22"/>
      <c r="B127" s="107" t="s">
        <v>4</v>
      </c>
      <c r="C127" s="74"/>
      <c r="D127" s="74"/>
      <c r="E127" s="74"/>
      <c r="F127" s="74"/>
      <c r="G127" s="74"/>
      <c r="H127" s="74"/>
      <c r="I127" s="74"/>
      <c r="J127" s="51"/>
      <c r="K127" s="87" t="s">
        <v>92</v>
      </c>
      <c r="L127" s="77" t="s">
        <v>391</v>
      </c>
      <c r="M127" s="74"/>
      <c r="N127" s="77" t="s">
        <v>103</v>
      </c>
      <c r="O127" s="154"/>
      <c r="P127" s="83">
        <v>14.7</v>
      </c>
      <c r="Q127" s="83">
        <v>14.7</v>
      </c>
      <c r="R127" s="83">
        <v>14.7</v>
      </c>
      <c r="S127" s="83">
        <v>14.7</v>
      </c>
      <c r="T127" s="83">
        <v>14.7</v>
      </c>
      <c r="U127" s="73"/>
      <c r="V127" s="68"/>
      <c r="W127" s="68"/>
    </row>
    <row r="128" spans="1:23" s="13" customFormat="1" ht="33.75" customHeight="1" outlineLevel="2" x14ac:dyDescent="0.25">
      <c r="A128" s="22"/>
      <c r="B128" s="75" t="s">
        <v>4</v>
      </c>
      <c r="C128" s="74"/>
      <c r="D128" s="74"/>
      <c r="E128" s="74"/>
      <c r="F128" s="74"/>
      <c r="G128" s="74"/>
      <c r="H128" s="74"/>
      <c r="I128" s="74"/>
      <c r="J128" s="51"/>
      <c r="K128" s="76" t="s">
        <v>146</v>
      </c>
      <c r="L128" s="77" t="s">
        <v>391</v>
      </c>
      <c r="M128" s="74"/>
      <c r="N128" s="77" t="s">
        <v>103</v>
      </c>
      <c r="O128" s="78"/>
      <c r="P128" s="83">
        <v>0.6</v>
      </c>
      <c r="Q128" s="83">
        <v>0.6</v>
      </c>
      <c r="R128" s="83">
        <v>0.6</v>
      </c>
      <c r="S128" s="83">
        <v>0.6</v>
      </c>
      <c r="T128" s="83">
        <v>0.6</v>
      </c>
      <c r="U128" s="73"/>
      <c r="V128" s="68"/>
      <c r="W128" s="68"/>
    </row>
    <row r="129" spans="1:25" s="13" customFormat="1" ht="33.75" customHeight="1" outlineLevel="2" x14ac:dyDescent="0.25">
      <c r="A129" s="22"/>
      <c r="B129" s="75" t="s">
        <v>4</v>
      </c>
      <c r="C129" s="52">
        <v>2</v>
      </c>
      <c r="D129" s="52">
        <v>6</v>
      </c>
      <c r="E129" s="52"/>
      <c r="F129" s="52"/>
      <c r="G129" s="52">
        <v>52</v>
      </c>
      <c r="H129" s="52"/>
      <c r="I129" s="52" t="s">
        <v>50</v>
      </c>
      <c r="J129" s="51"/>
      <c r="K129" s="76" t="s">
        <v>147</v>
      </c>
      <c r="L129" s="77" t="s">
        <v>391</v>
      </c>
      <c r="M129" s="74"/>
      <c r="N129" s="77" t="s">
        <v>380</v>
      </c>
      <c r="O129" s="85"/>
      <c r="P129" s="79">
        <v>16.399999999999999</v>
      </c>
      <c r="Q129" s="79">
        <v>16.600000000000001</v>
      </c>
      <c r="R129" s="79">
        <v>16.8</v>
      </c>
      <c r="S129" s="79">
        <v>17.100000000000001</v>
      </c>
      <c r="T129" s="79">
        <v>17.399999999999999</v>
      </c>
      <c r="U129" s="73"/>
      <c r="V129" s="68"/>
      <c r="W129" s="68"/>
    </row>
    <row r="130" spans="1:25" s="13" customFormat="1" ht="88.5" customHeight="1" outlineLevel="2" x14ac:dyDescent="0.25">
      <c r="A130" s="22"/>
      <c r="B130" s="447" t="s">
        <v>31</v>
      </c>
      <c r="C130" s="74"/>
      <c r="D130" s="74"/>
      <c r="E130" s="74"/>
      <c r="F130" s="74"/>
      <c r="G130" s="74"/>
      <c r="H130" s="74"/>
      <c r="I130" s="74"/>
      <c r="J130" s="51"/>
      <c r="K130" s="155" t="s">
        <v>326</v>
      </c>
      <c r="L130" s="156" t="s">
        <v>356</v>
      </c>
      <c r="M130" s="549" t="s">
        <v>325</v>
      </c>
      <c r="N130" s="234" t="s">
        <v>549</v>
      </c>
      <c r="O130" s="156" t="s">
        <v>238</v>
      </c>
      <c r="P130" s="157"/>
      <c r="Q130" s="94"/>
      <c r="R130" s="158">
        <v>420</v>
      </c>
      <c r="S130" s="94"/>
      <c r="T130" s="94"/>
      <c r="U130" s="98"/>
      <c r="V130" s="159"/>
      <c r="W130" s="68"/>
    </row>
    <row r="131" spans="1:25" s="13" customFormat="1" ht="76.5" customHeight="1" outlineLevel="2" x14ac:dyDescent="0.25">
      <c r="A131" s="22"/>
      <c r="B131" s="447" t="s">
        <v>31</v>
      </c>
      <c r="C131" s="74"/>
      <c r="D131" s="74"/>
      <c r="E131" s="74"/>
      <c r="F131" s="74"/>
      <c r="G131" s="74"/>
      <c r="H131" s="74"/>
      <c r="I131" s="74"/>
      <c r="J131" s="51"/>
      <c r="K131" s="155" t="s">
        <v>327</v>
      </c>
      <c r="L131" s="156" t="s">
        <v>356</v>
      </c>
      <c r="M131" s="549" t="s">
        <v>325</v>
      </c>
      <c r="N131" s="234" t="s">
        <v>549</v>
      </c>
      <c r="O131" s="156" t="s">
        <v>238</v>
      </c>
      <c r="P131" s="160"/>
      <c r="Q131" s="97"/>
      <c r="R131" s="161">
        <v>340</v>
      </c>
      <c r="S131" s="97"/>
      <c r="T131" s="97"/>
      <c r="U131" s="98"/>
      <c r="V131" s="159"/>
      <c r="W131" s="68"/>
    </row>
    <row r="132" spans="1:25" s="13" customFormat="1" ht="82.5" customHeight="1" outlineLevel="2" x14ac:dyDescent="0.25">
      <c r="A132" s="22"/>
      <c r="B132" s="447" t="s">
        <v>31</v>
      </c>
      <c r="C132" s="74"/>
      <c r="D132" s="74"/>
      <c r="E132" s="74"/>
      <c r="F132" s="74"/>
      <c r="G132" s="74"/>
      <c r="H132" s="74"/>
      <c r="I132" s="74"/>
      <c r="J132" s="51"/>
      <c r="K132" s="448" t="s">
        <v>328</v>
      </c>
      <c r="L132" s="156" t="s">
        <v>356</v>
      </c>
      <c r="M132" s="549" t="s">
        <v>325</v>
      </c>
      <c r="N132" s="234" t="s">
        <v>549</v>
      </c>
      <c r="O132" s="156" t="s">
        <v>238</v>
      </c>
      <c r="P132" s="160"/>
      <c r="Q132" s="97"/>
      <c r="R132" s="162">
        <v>900</v>
      </c>
      <c r="S132" s="97"/>
      <c r="T132" s="97"/>
      <c r="U132" s="98"/>
      <c r="V132" s="159"/>
      <c r="W132" s="68"/>
    </row>
    <row r="133" spans="1:25" s="13" customFormat="1" ht="49.5" customHeight="1" outlineLevel="2" x14ac:dyDescent="0.25">
      <c r="A133" s="22"/>
      <c r="B133" s="107" t="s">
        <v>31</v>
      </c>
      <c r="C133" s="74"/>
      <c r="D133" s="74"/>
      <c r="E133" s="74"/>
      <c r="F133" s="74"/>
      <c r="G133" s="74"/>
      <c r="H133" s="74"/>
      <c r="I133" s="74"/>
      <c r="J133" s="51"/>
      <c r="K133" s="449" t="s">
        <v>329</v>
      </c>
      <c r="L133" s="156" t="s">
        <v>105</v>
      </c>
      <c r="M133" s="156" t="s">
        <v>86</v>
      </c>
      <c r="N133" s="102" t="s">
        <v>240</v>
      </c>
      <c r="O133" s="156" t="s">
        <v>330</v>
      </c>
      <c r="P133" s="162"/>
      <c r="Q133" s="162"/>
      <c r="R133" s="162">
        <v>2</v>
      </c>
      <c r="S133" s="162">
        <v>3</v>
      </c>
      <c r="T133" s="162">
        <v>1</v>
      </c>
      <c r="U133" s="98"/>
      <c r="V133" s="159"/>
      <c r="W133" s="68"/>
    </row>
    <row r="134" spans="1:25" s="14" customFormat="1" ht="50.25" customHeight="1" outlineLevel="2" x14ac:dyDescent="0.2">
      <c r="A134" s="23"/>
      <c r="B134" s="99" t="s">
        <v>31</v>
      </c>
      <c r="C134" s="55">
        <v>2</v>
      </c>
      <c r="D134" s="55">
        <v>6</v>
      </c>
      <c r="E134" s="55"/>
      <c r="F134" s="55"/>
      <c r="G134" s="55"/>
      <c r="H134" s="55"/>
      <c r="I134" s="55" t="s">
        <v>50</v>
      </c>
      <c r="J134" s="164" t="s">
        <v>14</v>
      </c>
      <c r="K134" s="100" t="s">
        <v>234</v>
      </c>
      <c r="L134" s="55" t="s">
        <v>9</v>
      </c>
      <c r="M134" s="55" t="s">
        <v>86</v>
      </c>
      <c r="N134" s="102" t="s">
        <v>240</v>
      </c>
      <c r="O134" s="55" t="s">
        <v>224</v>
      </c>
      <c r="P134" s="343">
        <v>7.72</v>
      </c>
      <c r="Q134" s="343">
        <v>9.8000000000000007</v>
      </c>
      <c r="R134" s="343">
        <v>9.16</v>
      </c>
      <c r="S134" s="165"/>
      <c r="T134" s="343"/>
      <c r="U134" s="165">
        <f t="shared" ref="U134:U140" si="13">P134+Q134+R134+S134+T134</f>
        <v>26.68</v>
      </c>
      <c r="V134" s="118" t="s">
        <v>34</v>
      </c>
      <c r="W134" s="345" t="s">
        <v>280</v>
      </c>
    </row>
    <row r="135" spans="1:25" s="14" customFormat="1" ht="46.5" customHeight="1" outlineLevel="2" x14ac:dyDescent="0.2">
      <c r="A135" s="36"/>
      <c r="B135" s="99" t="s">
        <v>31</v>
      </c>
      <c r="C135" s="55"/>
      <c r="D135" s="55"/>
      <c r="E135" s="55"/>
      <c r="F135" s="55"/>
      <c r="G135" s="55"/>
      <c r="H135" s="55"/>
      <c r="I135" s="55"/>
      <c r="J135" s="164"/>
      <c r="K135" s="100" t="s">
        <v>331</v>
      </c>
      <c r="L135" s="55" t="s">
        <v>9</v>
      </c>
      <c r="M135" s="55" t="s">
        <v>86</v>
      </c>
      <c r="N135" s="102" t="s">
        <v>240</v>
      </c>
      <c r="O135" s="234" t="s">
        <v>332</v>
      </c>
      <c r="P135" s="343"/>
      <c r="Q135" s="343"/>
      <c r="R135" s="343">
        <v>13.15</v>
      </c>
      <c r="S135" s="165"/>
      <c r="T135" s="343"/>
      <c r="U135" s="343">
        <f t="shared" si="13"/>
        <v>13.15</v>
      </c>
      <c r="V135" s="118" t="s">
        <v>34</v>
      </c>
      <c r="W135" s="345" t="s">
        <v>280</v>
      </c>
    </row>
    <row r="136" spans="1:25" s="14" customFormat="1" ht="48.75" customHeight="1" outlineLevel="2" x14ac:dyDescent="0.2">
      <c r="A136" s="25"/>
      <c r="B136" s="99" t="s">
        <v>31</v>
      </c>
      <c r="C136" s="55">
        <v>2</v>
      </c>
      <c r="D136" s="55">
        <v>6</v>
      </c>
      <c r="E136" s="55"/>
      <c r="F136" s="55"/>
      <c r="G136" s="55"/>
      <c r="H136" s="55"/>
      <c r="I136" s="55" t="s">
        <v>50</v>
      </c>
      <c r="J136" s="164" t="s">
        <v>14</v>
      </c>
      <c r="K136" s="100" t="s">
        <v>235</v>
      </c>
      <c r="L136" s="55" t="s">
        <v>9</v>
      </c>
      <c r="M136" s="55" t="s">
        <v>86</v>
      </c>
      <c r="N136" s="102" t="s">
        <v>240</v>
      </c>
      <c r="O136" s="55" t="s">
        <v>265</v>
      </c>
      <c r="P136" s="98">
        <v>9.4</v>
      </c>
      <c r="Q136" s="98">
        <v>9.3800000000000008</v>
      </c>
      <c r="R136" s="98"/>
      <c r="S136" s="98"/>
      <c r="T136" s="98"/>
      <c r="U136" s="98">
        <f t="shared" si="13"/>
        <v>18.78</v>
      </c>
      <c r="V136" s="118" t="s">
        <v>34</v>
      </c>
      <c r="W136" s="345" t="s">
        <v>280</v>
      </c>
    </row>
    <row r="137" spans="1:25" s="14" customFormat="1" ht="53.25" customHeight="1" outlineLevel="2" x14ac:dyDescent="0.2">
      <c r="A137" s="36"/>
      <c r="B137" s="166" t="s">
        <v>31</v>
      </c>
      <c r="C137" s="167"/>
      <c r="D137" s="167"/>
      <c r="E137" s="167"/>
      <c r="F137" s="167"/>
      <c r="G137" s="167"/>
      <c r="H137" s="167"/>
      <c r="I137" s="167"/>
      <c r="J137" s="344"/>
      <c r="K137" s="100" t="s">
        <v>333</v>
      </c>
      <c r="L137" s="55" t="s">
        <v>9</v>
      </c>
      <c r="M137" s="55" t="s">
        <v>86</v>
      </c>
      <c r="N137" s="102" t="s">
        <v>240</v>
      </c>
      <c r="O137" s="55" t="s">
        <v>330</v>
      </c>
      <c r="P137" s="98">
        <v>4.42</v>
      </c>
      <c r="Q137" s="98">
        <v>4.5199999999999996</v>
      </c>
      <c r="R137" s="98">
        <v>4.5999999999999996</v>
      </c>
      <c r="S137" s="98"/>
      <c r="T137" s="98"/>
      <c r="U137" s="98">
        <f t="shared" si="13"/>
        <v>13.54</v>
      </c>
      <c r="V137" s="118" t="s">
        <v>34</v>
      </c>
      <c r="W137" s="345" t="s">
        <v>334</v>
      </c>
    </row>
    <row r="138" spans="1:25" s="14" customFormat="1" ht="45.75" customHeight="1" outlineLevel="2" x14ac:dyDescent="0.2">
      <c r="A138" s="36"/>
      <c r="B138" s="127" t="s">
        <v>31</v>
      </c>
      <c r="C138" s="102">
        <v>2</v>
      </c>
      <c r="D138" s="102">
        <v>6</v>
      </c>
      <c r="E138" s="102"/>
      <c r="F138" s="102"/>
      <c r="G138" s="102"/>
      <c r="H138" s="102"/>
      <c r="I138" s="102" t="s">
        <v>50</v>
      </c>
      <c r="J138" s="56" t="s">
        <v>14</v>
      </c>
      <c r="K138" s="127" t="s">
        <v>239</v>
      </c>
      <c r="L138" s="102" t="s">
        <v>9</v>
      </c>
      <c r="M138" s="102" t="s">
        <v>86</v>
      </c>
      <c r="N138" s="102" t="s">
        <v>240</v>
      </c>
      <c r="O138" s="102" t="s">
        <v>119</v>
      </c>
      <c r="P138" s="343"/>
      <c r="Q138" s="451" t="s">
        <v>335</v>
      </c>
      <c r="R138" s="343">
        <v>1.4</v>
      </c>
      <c r="S138" s="343">
        <v>1.4</v>
      </c>
      <c r="T138" s="343">
        <v>1.4</v>
      </c>
      <c r="U138" s="165">
        <f t="shared" si="13"/>
        <v>5.6</v>
      </c>
      <c r="V138" s="118" t="s">
        <v>34</v>
      </c>
      <c r="W138" s="323" t="s">
        <v>281</v>
      </c>
      <c r="X138" s="47"/>
      <c r="Y138" s="47"/>
    </row>
    <row r="139" spans="1:25" s="14" customFormat="1" ht="45.75" customHeight="1" outlineLevel="2" x14ac:dyDescent="0.2">
      <c r="A139" s="25"/>
      <c r="B139" s="127" t="s">
        <v>31</v>
      </c>
      <c r="C139" s="102">
        <v>2</v>
      </c>
      <c r="D139" s="102">
        <v>6</v>
      </c>
      <c r="E139" s="102"/>
      <c r="F139" s="102"/>
      <c r="G139" s="102"/>
      <c r="H139" s="102"/>
      <c r="I139" s="102" t="s">
        <v>50</v>
      </c>
      <c r="J139" s="56" t="s">
        <v>14</v>
      </c>
      <c r="K139" s="495" t="s">
        <v>241</v>
      </c>
      <c r="L139" s="102" t="s">
        <v>9</v>
      </c>
      <c r="M139" s="102" t="s">
        <v>86</v>
      </c>
      <c r="N139" s="102" t="s">
        <v>240</v>
      </c>
      <c r="O139" s="102" t="s">
        <v>336</v>
      </c>
      <c r="P139" s="343"/>
      <c r="Q139" s="343">
        <v>1.4</v>
      </c>
      <c r="R139" s="343">
        <v>1.4</v>
      </c>
      <c r="S139" s="343">
        <v>1.4</v>
      </c>
      <c r="T139" s="343">
        <v>1.4</v>
      </c>
      <c r="U139" s="343">
        <f t="shared" si="13"/>
        <v>5.6</v>
      </c>
      <c r="V139" s="118" t="s">
        <v>34</v>
      </c>
      <c r="W139" s="323" t="s">
        <v>281</v>
      </c>
      <c r="X139" s="47"/>
      <c r="Y139" s="47"/>
    </row>
    <row r="140" spans="1:25" s="14" customFormat="1" ht="45.75" customHeight="1" outlineLevel="2" x14ac:dyDescent="0.2">
      <c r="A140" s="36"/>
      <c r="B140" s="100" t="s">
        <v>31</v>
      </c>
      <c r="C140" s="55">
        <v>2</v>
      </c>
      <c r="D140" s="55">
        <v>6</v>
      </c>
      <c r="E140" s="55"/>
      <c r="F140" s="55"/>
      <c r="G140" s="55"/>
      <c r="H140" s="55"/>
      <c r="I140" s="55" t="s">
        <v>50</v>
      </c>
      <c r="J140" s="164" t="s">
        <v>14</v>
      </c>
      <c r="K140" s="450" t="s">
        <v>242</v>
      </c>
      <c r="L140" s="55" t="s">
        <v>9</v>
      </c>
      <c r="M140" s="55" t="s">
        <v>86</v>
      </c>
      <c r="N140" s="102" t="s">
        <v>240</v>
      </c>
      <c r="O140" s="102" t="s">
        <v>337</v>
      </c>
      <c r="P140" s="343"/>
      <c r="Q140" s="343"/>
      <c r="R140" s="343"/>
      <c r="S140" s="343">
        <v>1.4</v>
      </c>
      <c r="T140" s="343">
        <v>1.4</v>
      </c>
      <c r="U140" s="343">
        <f t="shared" si="13"/>
        <v>2.8</v>
      </c>
      <c r="V140" s="118" t="s">
        <v>34</v>
      </c>
      <c r="W140" s="323" t="s">
        <v>281</v>
      </c>
    </row>
    <row r="141" spans="1:25" s="14" customFormat="1" ht="49.5" customHeight="1" outlineLevel="2" x14ac:dyDescent="0.25">
      <c r="A141" s="23"/>
      <c r="B141" s="99" t="s">
        <v>31</v>
      </c>
      <c r="C141" s="55">
        <v>2</v>
      </c>
      <c r="D141" s="55">
        <v>6</v>
      </c>
      <c r="E141" s="55"/>
      <c r="F141" s="55"/>
      <c r="G141" s="55"/>
      <c r="H141" s="55" t="s">
        <v>53</v>
      </c>
      <c r="I141" s="55" t="s">
        <v>49</v>
      </c>
      <c r="J141" s="56" t="s">
        <v>13</v>
      </c>
      <c r="K141" s="450" t="s">
        <v>357</v>
      </c>
      <c r="L141" s="55" t="s">
        <v>8</v>
      </c>
      <c r="M141" s="55" t="s">
        <v>41</v>
      </c>
      <c r="N141" s="55" t="s">
        <v>87</v>
      </c>
      <c r="O141" s="102" t="s">
        <v>340</v>
      </c>
      <c r="P141" s="168" t="s">
        <v>339</v>
      </c>
      <c r="Q141" s="168"/>
      <c r="R141" s="168" t="s">
        <v>338</v>
      </c>
      <c r="S141" s="168" t="s">
        <v>338</v>
      </c>
      <c r="T141" s="169"/>
      <c r="U141" s="168"/>
      <c r="V141" s="93"/>
      <c r="W141" s="93"/>
    </row>
    <row r="142" spans="1:25" s="14" customFormat="1" ht="36.75" customHeight="1" outlineLevel="2" x14ac:dyDescent="0.2">
      <c r="A142" s="23"/>
      <c r="B142" s="99" t="s">
        <v>31</v>
      </c>
      <c r="C142" s="55">
        <v>2</v>
      </c>
      <c r="D142" s="55">
        <v>6</v>
      </c>
      <c r="E142" s="55"/>
      <c r="F142" s="55"/>
      <c r="G142" s="55"/>
      <c r="H142" s="55"/>
      <c r="I142" s="55" t="s">
        <v>50</v>
      </c>
      <c r="J142" s="56" t="s">
        <v>14</v>
      </c>
      <c r="K142" s="450" t="s">
        <v>341</v>
      </c>
      <c r="L142" s="55" t="s">
        <v>8</v>
      </c>
      <c r="M142" s="55" t="s">
        <v>86</v>
      </c>
      <c r="N142" s="102" t="s">
        <v>240</v>
      </c>
      <c r="O142" s="102" t="s">
        <v>119</v>
      </c>
      <c r="P142" s="170" t="s">
        <v>338</v>
      </c>
      <c r="Q142" s="170" t="s">
        <v>338</v>
      </c>
      <c r="R142" s="170"/>
      <c r="S142" s="170"/>
      <c r="T142" s="170"/>
      <c r="U142" s="165"/>
      <c r="V142" s="171"/>
      <c r="W142" s="171"/>
    </row>
    <row r="143" spans="1:25" s="14" customFormat="1" ht="51.75" customHeight="1" outlineLevel="2" x14ac:dyDescent="0.25">
      <c r="A143" s="23"/>
      <c r="B143" s="99" t="s">
        <v>31</v>
      </c>
      <c r="C143" s="55">
        <v>2</v>
      </c>
      <c r="D143" s="55">
        <v>6</v>
      </c>
      <c r="E143" s="55"/>
      <c r="F143" s="55"/>
      <c r="G143" s="55"/>
      <c r="H143" s="55"/>
      <c r="I143" s="55" t="s">
        <v>50</v>
      </c>
      <c r="J143" s="56" t="s">
        <v>14</v>
      </c>
      <c r="K143" s="450" t="s">
        <v>342</v>
      </c>
      <c r="L143" s="55" t="s">
        <v>8</v>
      </c>
      <c r="M143" s="55" t="s">
        <v>41</v>
      </c>
      <c r="N143" s="55" t="s">
        <v>98</v>
      </c>
      <c r="O143" s="234" t="s">
        <v>228</v>
      </c>
      <c r="P143" s="169" t="s">
        <v>343</v>
      </c>
      <c r="Q143" s="169" t="s">
        <v>338</v>
      </c>
      <c r="R143" s="169" t="s">
        <v>338</v>
      </c>
      <c r="S143" s="169" t="s">
        <v>338</v>
      </c>
      <c r="T143" s="169" t="s">
        <v>338</v>
      </c>
      <c r="U143" s="168"/>
      <c r="V143" s="93"/>
      <c r="W143" s="93"/>
    </row>
    <row r="144" spans="1:25" s="14" customFormat="1" ht="47.25" customHeight="1" outlineLevel="2" x14ac:dyDescent="0.25">
      <c r="A144" s="23"/>
      <c r="B144" s="58"/>
      <c r="C144" s="131"/>
      <c r="D144" s="131"/>
      <c r="E144" s="131"/>
      <c r="F144" s="131"/>
      <c r="G144" s="131"/>
      <c r="H144" s="131"/>
      <c r="I144" s="131"/>
      <c r="J144" s="313"/>
      <c r="K144" s="330" t="s">
        <v>444</v>
      </c>
      <c r="L144" s="331" t="s">
        <v>9</v>
      </c>
      <c r="M144" s="131"/>
      <c r="N144" s="131"/>
      <c r="O144" s="131"/>
      <c r="P144" s="452">
        <f>P146+P147+P148</f>
        <v>21.54</v>
      </c>
      <c r="Q144" s="452">
        <f t="shared" ref="Q144:U144" si="14">Q146+Q147+Q148</f>
        <v>26.499999999999996</v>
      </c>
      <c r="R144" s="452">
        <f t="shared" si="14"/>
        <v>29.71</v>
      </c>
      <c r="S144" s="452">
        <f t="shared" si="14"/>
        <v>4.1999999999999993</v>
      </c>
      <c r="T144" s="452">
        <f t="shared" si="14"/>
        <v>4.1999999999999993</v>
      </c>
      <c r="U144" s="452">
        <f t="shared" si="14"/>
        <v>86.149999999999991</v>
      </c>
      <c r="V144" s="135"/>
      <c r="W144" s="135"/>
    </row>
    <row r="145" spans="1:23" s="14" customFormat="1" ht="14.25" customHeight="1" outlineLevel="2" x14ac:dyDescent="0.25">
      <c r="A145" s="23"/>
      <c r="B145" s="58"/>
      <c r="C145" s="131"/>
      <c r="D145" s="131"/>
      <c r="E145" s="131"/>
      <c r="F145" s="131"/>
      <c r="G145" s="131"/>
      <c r="H145" s="131"/>
      <c r="I145" s="131"/>
      <c r="J145" s="313"/>
      <c r="K145" s="136" t="s">
        <v>435</v>
      </c>
      <c r="L145" s="137"/>
      <c r="M145" s="131"/>
      <c r="N145" s="131"/>
      <c r="O145" s="131"/>
      <c r="P145" s="453"/>
      <c r="Q145" s="453"/>
      <c r="R145" s="453"/>
      <c r="S145" s="453"/>
      <c r="T145" s="453"/>
      <c r="U145" s="454"/>
      <c r="V145" s="135"/>
      <c r="W145" s="135"/>
    </row>
    <row r="146" spans="1:23" s="14" customFormat="1" ht="35.25" customHeight="1" outlineLevel="2" x14ac:dyDescent="0.25">
      <c r="A146" s="23"/>
      <c r="B146" s="58"/>
      <c r="C146" s="131"/>
      <c r="D146" s="131"/>
      <c r="E146" s="131"/>
      <c r="F146" s="131"/>
      <c r="G146" s="131"/>
      <c r="H146" s="131"/>
      <c r="I146" s="131"/>
      <c r="J146" s="313"/>
      <c r="K146" s="136" t="s">
        <v>436</v>
      </c>
      <c r="L146" s="137" t="s">
        <v>9</v>
      </c>
      <c r="M146" s="131"/>
      <c r="N146" s="131"/>
      <c r="O146" s="131"/>
      <c r="P146" s="436">
        <v>0</v>
      </c>
      <c r="Q146" s="436">
        <v>0</v>
      </c>
      <c r="R146" s="436">
        <v>0</v>
      </c>
      <c r="S146" s="436">
        <v>0</v>
      </c>
      <c r="T146" s="436">
        <v>0</v>
      </c>
      <c r="U146" s="436">
        <v>0</v>
      </c>
      <c r="V146" s="135"/>
      <c r="W146" s="135"/>
    </row>
    <row r="147" spans="1:23" s="14" customFormat="1" ht="37.5" customHeight="1" outlineLevel="2" x14ac:dyDescent="0.25">
      <c r="A147" s="23"/>
      <c r="B147" s="58"/>
      <c r="C147" s="131"/>
      <c r="D147" s="131"/>
      <c r="E147" s="131"/>
      <c r="F147" s="131"/>
      <c r="G147" s="131"/>
      <c r="H147" s="131"/>
      <c r="I147" s="131"/>
      <c r="J147" s="313"/>
      <c r="K147" s="136" t="s">
        <v>437</v>
      </c>
      <c r="L147" s="137" t="s">
        <v>9</v>
      </c>
      <c r="M147" s="131"/>
      <c r="N147" s="131"/>
      <c r="O147" s="131"/>
      <c r="P147" s="436">
        <f t="shared" ref="P147:U147" si="15">P134+P135+P136+P137+P138+P139+P140</f>
        <v>21.54</v>
      </c>
      <c r="Q147" s="436">
        <f t="shared" si="15"/>
        <v>26.499999999999996</v>
      </c>
      <c r="R147" s="436">
        <f t="shared" si="15"/>
        <v>29.71</v>
      </c>
      <c r="S147" s="436">
        <f t="shared" si="15"/>
        <v>4.1999999999999993</v>
      </c>
      <c r="T147" s="436">
        <f t="shared" si="15"/>
        <v>4.1999999999999993</v>
      </c>
      <c r="U147" s="436">
        <f t="shared" si="15"/>
        <v>86.149999999999991</v>
      </c>
      <c r="V147" s="135"/>
      <c r="W147" s="135"/>
    </row>
    <row r="148" spans="1:23" s="14" customFormat="1" ht="31.5" customHeight="1" outlineLevel="2" x14ac:dyDescent="0.25">
      <c r="A148" s="23"/>
      <c r="B148" s="58"/>
      <c r="C148" s="131"/>
      <c r="D148" s="131"/>
      <c r="E148" s="131"/>
      <c r="F148" s="131"/>
      <c r="G148" s="131"/>
      <c r="H148" s="131"/>
      <c r="I148" s="131"/>
      <c r="J148" s="313"/>
      <c r="K148" s="136" t="s">
        <v>438</v>
      </c>
      <c r="L148" s="137" t="s">
        <v>9</v>
      </c>
      <c r="M148" s="131"/>
      <c r="N148" s="131"/>
      <c r="O148" s="131"/>
      <c r="P148" s="436">
        <v>0</v>
      </c>
      <c r="Q148" s="436">
        <v>0</v>
      </c>
      <c r="R148" s="436">
        <v>0</v>
      </c>
      <c r="S148" s="436">
        <v>0</v>
      </c>
      <c r="T148" s="436">
        <v>0</v>
      </c>
      <c r="U148" s="436">
        <v>0</v>
      </c>
      <c r="V148" s="135"/>
      <c r="W148" s="135"/>
    </row>
    <row r="149" spans="1:23" s="14" customFormat="1" ht="20.25" customHeight="1" outlineLevel="2" x14ac:dyDescent="0.25">
      <c r="A149" s="23"/>
      <c r="B149" s="172" t="s">
        <v>1</v>
      </c>
      <c r="C149" s="53"/>
      <c r="D149" s="53"/>
      <c r="E149" s="53"/>
      <c r="F149" s="53"/>
      <c r="G149" s="53"/>
      <c r="H149" s="53"/>
      <c r="I149" s="53"/>
      <c r="J149" s="54"/>
      <c r="K149" s="101" t="s">
        <v>472</v>
      </c>
      <c r="L149" s="55"/>
      <c r="M149" s="55"/>
      <c r="N149" s="55"/>
      <c r="O149" s="55"/>
      <c r="P149" s="173"/>
      <c r="Q149" s="173"/>
      <c r="R149" s="173"/>
      <c r="S149" s="173"/>
      <c r="T149" s="173"/>
      <c r="U149" s="168"/>
      <c r="V149" s="93"/>
      <c r="W149" s="93"/>
    </row>
    <row r="150" spans="1:23" s="14" customFormat="1" ht="32.25" customHeight="1" outlineLevel="2" x14ac:dyDescent="0.25">
      <c r="A150" s="23"/>
      <c r="B150" s="434" t="s">
        <v>2</v>
      </c>
      <c r="C150" s="55"/>
      <c r="D150" s="55"/>
      <c r="E150" s="55"/>
      <c r="F150" s="55"/>
      <c r="G150" s="55"/>
      <c r="H150" s="55"/>
      <c r="I150" s="55"/>
      <c r="J150" s="56"/>
      <c r="K150" s="90" t="s">
        <v>148</v>
      </c>
      <c r="L150" s="77" t="s">
        <v>81</v>
      </c>
      <c r="M150" s="55"/>
      <c r="N150" s="77" t="s">
        <v>393</v>
      </c>
      <c r="O150" s="85"/>
      <c r="P150" s="104">
        <v>68.099999999999994</v>
      </c>
      <c r="Q150" s="104">
        <v>69.900000000000006</v>
      </c>
      <c r="R150" s="104">
        <v>70.099999999999994</v>
      </c>
      <c r="S150" s="104">
        <v>70.5</v>
      </c>
      <c r="T150" s="104">
        <v>70.7</v>
      </c>
      <c r="U150" s="174"/>
      <c r="V150" s="93"/>
      <c r="W150" s="93"/>
    </row>
    <row r="151" spans="1:23" s="14" customFormat="1" ht="39" customHeight="1" outlineLevel="2" x14ac:dyDescent="0.25">
      <c r="A151" s="23"/>
      <c r="B151" s="434" t="s">
        <v>4</v>
      </c>
      <c r="C151" s="55"/>
      <c r="D151" s="55"/>
      <c r="E151" s="55"/>
      <c r="F151" s="55"/>
      <c r="G151" s="55"/>
      <c r="H151" s="55"/>
      <c r="I151" s="55"/>
      <c r="J151" s="56"/>
      <c r="K151" s="455" t="s">
        <v>149</v>
      </c>
      <c r="L151" s="430" t="s">
        <v>394</v>
      </c>
      <c r="M151" s="55"/>
      <c r="N151" s="77" t="s">
        <v>393</v>
      </c>
      <c r="O151" s="85"/>
      <c r="P151" s="109">
        <v>0</v>
      </c>
      <c r="Q151" s="109">
        <v>0</v>
      </c>
      <c r="R151" s="109">
        <v>0</v>
      </c>
      <c r="S151" s="109">
        <v>0</v>
      </c>
      <c r="T151" s="109">
        <v>1</v>
      </c>
      <c r="U151" s="174"/>
      <c r="V151" s="93"/>
      <c r="W151" s="93"/>
    </row>
    <row r="152" spans="1:23" s="14" customFormat="1" ht="39" customHeight="1" outlineLevel="2" x14ac:dyDescent="0.25">
      <c r="A152" s="23"/>
      <c r="B152" s="434" t="s">
        <v>4</v>
      </c>
      <c r="C152" s="55"/>
      <c r="D152" s="55"/>
      <c r="E152" s="55"/>
      <c r="F152" s="55"/>
      <c r="G152" s="55"/>
      <c r="H152" s="55"/>
      <c r="I152" s="55"/>
      <c r="J152" s="56"/>
      <c r="K152" s="90" t="s">
        <v>150</v>
      </c>
      <c r="L152" s="430" t="s">
        <v>394</v>
      </c>
      <c r="M152" s="55"/>
      <c r="N152" s="77" t="s">
        <v>393</v>
      </c>
      <c r="O152" s="85"/>
      <c r="P152" s="109">
        <v>9.5</v>
      </c>
      <c r="Q152" s="106">
        <v>9</v>
      </c>
      <c r="R152" s="109">
        <v>8.4</v>
      </c>
      <c r="S152" s="109">
        <v>8.1</v>
      </c>
      <c r="T152" s="109">
        <v>7.1</v>
      </c>
      <c r="U152" s="174"/>
      <c r="V152" s="93"/>
      <c r="W152" s="93"/>
    </row>
    <row r="153" spans="1:23" s="14" customFormat="1" ht="38.25" customHeight="1" outlineLevel="2" x14ac:dyDescent="0.25">
      <c r="A153" s="23"/>
      <c r="B153" s="434" t="s">
        <v>4</v>
      </c>
      <c r="C153" s="55"/>
      <c r="D153" s="55"/>
      <c r="E153" s="55"/>
      <c r="F153" s="55"/>
      <c r="G153" s="55"/>
      <c r="H153" s="55"/>
      <c r="I153" s="55"/>
      <c r="J153" s="56"/>
      <c r="K153" s="90" t="s">
        <v>151</v>
      </c>
      <c r="L153" s="430" t="s">
        <v>394</v>
      </c>
      <c r="M153" s="55"/>
      <c r="N153" s="77" t="s">
        <v>393</v>
      </c>
      <c r="O153" s="85"/>
      <c r="P153" s="109">
        <v>7.5</v>
      </c>
      <c r="Q153" s="109">
        <v>7.4</v>
      </c>
      <c r="R153" s="109">
        <v>7.2</v>
      </c>
      <c r="S153" s="106">
        <v>7</v>
      </c>
      <c r="T153" s="109">
        <v>6.9</v>
      </c>
      <c r="U153" s="174"/>
      <c r="V153" s="93"/>
      <c r="W153" s="93"/>
    </row>
    <row r="154" spans="1:23" s="14" customFormat="1" ht="37.5" customHeight="1" outlineLevel="2" x14ac:dyDescent="0.25">
      <c r="A154" s="23"/>
      <c r="B154" s="434" t="s">
        <v>4</v>
      </c>
      <c r="C154" s="55"/>
      <c r="D154" s="55"/>
      <c r="E154" s="55"/>
      <c r="F154" s="55"/>
      <c r="G154" s="55"/>
      <c r="H154" s="55"/>
      <c r="I154" s="55"/>
      <c r="J154" s="56"/>
      <c r="K154" s="455" t="s">
        <v>152</v>
      </c>
      <c r="L154" s="93" t="s">
        <v>395</v>
      </c>
      <c r="M154" s="55"/>
      <c r="N154" s="77" t="s">
        <v>393</v>
      </c>
      <c r="O154" s="85"/>
      <c r="P154" s="109">
        <v>285.7</v>
      </c>
      <c r="Q154" s="109">
        <v>282.8</v>
      </c>
      <c r="R154" s="109">
        <v>280</v>
      </c>
      <c r="S154" s="109">
        <v>277.2</v>
      </c>
      <c r="T154" s="109">
        <v>274.39999999999998</v>
      </c>
      <c r="U154" s="174"/>
      <c r="V154" s="93"/>
      <c r="W154" s="93"/>
    </row>
    <row r="155" spans="1:23" s="14" customFormat="1" ht="39.75" customHeight="1" outlineLevel="2" x14ac:dyDescent="0.25">
      <c r="A155" s="23"/>
      <c r="B155" s="434" t="s">
        <v>4</v>
      </c>
      <c r="C155" s="55"/>
      <c r="D155" s="55"/>
      <c r="E155" s="55"/>
      <c r="F155" s="55"/>
      <c r="G155" s="55"/>
      <c r="H155" s="55"/>
      <c r="I155" s="55"/>
      <c r="J155" s="56"/>
      <c r="K155" s="455" t="s">
        <v>153</v>
      </c>
      <c r="L155" s="93" t="s">
        <v>395</v>
      </c>
      <c r="M155" s="55"/>
      <c r="N155" s="77" t="s">
        <v>393</v>
      </c>
      <c r="O155" s="85"/>
      <c r="P155" s="106">
        <v>184.6</v>
      </c>
      <c r="Q155" s="106">
        <v>182.6</v>
      </c>
      <c r="R155" s="106">
        <v>180.9</v>
      </c>
      <c r="S155" s="106">
        <v>179.1</v>
      </c>
      <c r="T155" s="106">
        <v>177.3</v>
      </c>
      <c r="U155" s="174"/>
      <c r="V155" s="93"/>
      <c r="W155" s="93"/>
    </row>
    <row r="156" spans="1:23" s="14" customFormat="1" ht="35.25" customHeight="1" outlineLevel="2" x14ac:dyDescent="0.25">
      <c r="A156" s="23"/>
      <c r="B156" s="434" t="s">
        <v>4</v>
      </c>
      <c r="C156" s="55"/>
      <c r="D156" s="55"/>
      <c r="E156" s="55"/>
      <c r="F156" s="55"/>
      <c r="G156" s="55"/>
      <c r="H156" s="55"/>
      <c r="I156" s="55"/>
      <c r="J156" s="56"/>
      <c r="K156" s="115" t="s">
        <v>154</v>
      </c>
      <c r="L156" s="93" t="s">
        <v>395</v>
      </c>
      <c r="M156" s="55"/>
      <c r="N156" s="77" t="s">
        <v>393</v>
      </c>
      <c r="O156" s="85"/>
      <c r="P156" s="109">
        <v>4.0999999999999996</v>
      </c>
      <c r="Q156" s="109">
        <v>3.9</v>
      </c>
      <c r="R156" s="109">
        <v>3.7</v>
      </c>
      <c r="S156" s="109">
        <v>3.52</v>
      </c>
      <c r="T156" s="109">
        <v>3.34</v>
      </c>
      <c r="U156" s="175"/>
      <c r="V156" s="93"/>
      <c r="W156" s="93"/>
    </row>
    <row r="157" spans="1:23" s="14" customFormat="1" ht="32.25" customHeight="1" outlineLevel="2" x14ac:dyDescent="0.25">
      <c r="A157" s="36"/>
      <c r="B157" s="447" t="s">
        <v>4</v>
      </c>
      <c r="C157" s="102"/>
      <c r="D157" s="102"/>
      <c r="E157" s="102"/>
      <c r="F157" s="102"/>
      <c r="G157" s="102"/>
      <c r="H157" s="102"/>
      <c r="I157" s="102"/>
      <c r="J157" s="56"/>
      <c r="K157" s="119" t="s">
        <v>155</v>
      </c>
      <c r="L157" s="77" t="s">
        <v>81</v>
      </c>
      <c r="M157" s="102"/>
      <c r="N157" s="89" t="s">
        <v>393</v>
      </c>
      <c r="O157" s="120"/>
      <c r="P157" s="109">
        <v>0.23</v>
      </c>
      <c r="Q157" s="109">
        <v>0.26</v>
      </c>
      <c r="R157" s="109">
        <v>0.3</v>
      </c>
      <c r="S157" s="109">
        <v>0.33</v>
      </c>
      <c r="T157" s="109">
        <v>0.36</v>
      </c>
      <c r="U157" s="175"/>
      <c r="V157" s="93"/>
      <c r="W157" s="93"/>
    </row>
    <row r="158" spans="1:23" s="14" customFormat="1" ht="32.25" customHeight="1" outlineLevel="2" x14ac:dyDescent="0.25">
      <c r="A158" s="23"/>
      <c r="B158" s="346"/>
      <c r="C158" s="131"/>
      <c r="D158" s="131"/>
      <c r="E158" s="131"/>
      <c r="F158" s="131"/>
      <c r="G158" s="131"/>
      <c r="H158" s="131"/>
      <c r="I158" s="131"/>
      <c r="J158" s="132"/>
      <c r="K158" s="330" t="s">
        <v>445</v>
      </c>
      <c r="L158" s="331" t="s">
        <v>9</v>
      </c>
      <c r="M158" s="131"/>
      <c r="N158" s="347"/>
      <c r="O158" s="131"/>
      <c r="P158" s="348">
        <f>P160+P161+P162</f>
        <v>0</v>
      </c>
      <c r="Q158" s="348">
        <f t="shared" ref="Q158:U158" si="16">Q160+Q161+Q162</f>
        <v>0</v>
      </c>
      <c r="R158" s="348">
        <f t="shared" si="16"/>
        <v>0</v>
      </c>
      <c r="S158" s="348">
        <f t="shared" si="16"/>
        <v>0</v>
      </c>
      <c r="T158" s="348">
        <f t="shared" si="16"/>
        <v>0</v>
      </c>
      <c r="U158" s="348">
        <f t="shared" si="16"/>
        <v>0</v>
      </c>
      <c r="V158" s="135"/>
      <c r="W158" s="135"/>
    </row>
    <row r="159" spans="1:23" s="14" customFormat="1" ht="21.75" customHeight="1" outlineLevel="2" x14ac:dyDescent="0.25">
      <c r="A159" s="23"/>
      <c r="B159" s="346"/>
      <c r="C159" s="131"/>
      <c r="D159" s="131"/>
      <c r="E159" s="131"/>
      <c r="F159" s="131"/>
      <c r="G159" s="131"/>
      <c r="H159" s="131"/>
      <c r="I159" s="131"/>
      <c r="J159" s="132"/>
      <c r="K159" s="136" t="s">
        <v>435</v>
      </c>
      <c r="L159" s="137"/>
      <c r="M159" s="131"/>
      <c r="N159" s="347"/>
      <c r="O159" s="131"/>
      <c r="P159" s="349"/>
      <c r="Q159" s="349"/>
      <c r="R159" s="349"/>
      <c r="S159" s="349"/>
      <c r="T159" s="349"/>
      <c r="U159" s="350"/>
      <c r="V159" s="135"/>
      <c r="W159" s="135"/>
    </row>
    <row r="160" spans="1:23" s="14" customFormat="1" ht="31.5" customHeight="1" outlineLevel="2" x14ac:dyDescent="0.25">
      <c r="A160" s="23"/>
      <c r="B160" s="346"/>
      <c r="C160" s="131"/>
      <c r="D160" s="131"/>
      <c r="E160" s="131"/>
      <c r="F160" s="131"/>
      <c r="G160" s="131"/>
      <c r="H160" s="131"/>
      <c r="I160" s="131"/>
      <c r="J160" s="132"/>
      <c r="K160" s="136" t="s">
        <v>436</v>
      </c>
      <c r="L160" s="137" t="s">
        <v>9</v>
      </c>
      <c r="M160" s="131"/>
      <c r="N160" s="347"/>
      <c r="O160" s="131"/>
      <c r="P160" s="348">
        <v>0</v>
      </c>
      <c r="Q160" s="348">
        <v>0</v>
      </c>
      <c r="R160" s="348">
        <v>0</v>
      </c>
      <c r="S160" s="348">
        <v>0</v>
      </c>
      <c r="T160" s="348">
        <v>0</v>
      </c>
      <c r="U160" s="348">
        <v>0</v>
      </c>
      <c r="V160" s="135"/>
      <c r="W160" s="135"/>
    </row>
    <row r="161" spans="1:23" s="14" customFormat="1" ht="31.5" customHeight="1" outlineLevel="2" x14ac:dyDescent="0.25">
      <c r="A161" s="23"/>
      <c r="B161" s="346"/>
      <c r="C161" s="131"/>
      <c r="D161" s="131"/>
      <c r="E161" s="131"/>
      <c r="F161" s="131"/>
      <c r="G161" s="131"/>
      <c r="H161" s="131"/>
      <c r="I161" s="131"/>
      <c r="J161" s="132"/>
      <c r="K161" s="136" t="s">
        <v>437</v>
      </c>
      <c r="L161" s="137" t="s">
        <v>9</v>
      </c>
      <c r="M161" s="131"/>
      <c r="N161" s="347"/>
      <c r="O161" s="131"/>
      <c r="P161" s="348">
        <v>0</v>
      </c>
      <c r="Q161" s="348">
        <v>0</v>
      </c>
      <c r="R161" s="348">
        <v>0</v>
      </c>
      <c r="S161" s="348">
        <v>0</v>
      </c>
      <c r="T161" s="348">
        <v>0</v>
      </c>
      <c r="U161" s="348">
        <v>0</v>
      </c>
      <c r="V161" s="135"/>
      <c r="W161" s="135"/>
    </row>
    <row r="162" spans="1:23" s="14" customFormat="1" ht="33.75" customHeight="1" outlineLevel="2" x14ac:dyDescent="0.25">
      <c r="A162" s="23"/>
      <c r="B162" s="346"/>
      <c r="C162" s="131"/>
      <c r="D162" s="131"/>
      <c r="E162" s="131"/>
      <c r="F162" s="131"/>
      <c r="G162" s="131"/>
      <c r="H162" s="131"/>
      <c r="I162" s="131"/>
      <c r="J162" s="132"/>
      <c r="K162" s="136" t="s">
        <v>438</v>
      </c>
      <c r="L162" s="137" t="s">
        <v>9</v>
      </c>
      <c r="M162" s="131"/>
      <c r="N162" s="347"/>
      <c r="O162" s="131"/>
      <c r="P162" s="348">
        <v>0</v>
      </c>
      <c r="Q162" s="348">
        <v>0</v>
      </c>
      <c r="R162" s="348">
        <v>0</v>
      </c>
      <c r="S162" s="348">
        <v>0</v>
      </c>
      <c r="T162" s="348">
        <v>0</v>
      </c>
      <c r="U162" s="348">
        <v>0</v>
      </c>
      <c r="V162" s="135"/>
      <c r="W162" s="135"/>
    </row>
    <row r="163" spans="1:23" s="15" customFormat="1" ht="21" customHeight="1" outlineLevel="1" x14ac:dyDescent="0.25">
      <c r="A163" s="21"/>
      <c r="B163" s="176" t="s">
        <v>1</v>
      </c>
      <c r="C163" s="177">
        <v>2</v>
      </c>
      <c r="D163" s="177">
        <v>8</v>
      </c>
      <c r="E163" s="177">
        <v>0</v>
      </c>
      <c r="F163" s="177">
        <v>0</v>
      </c>
      <c r="G163" s="177">
        <v>0</v>
      </c>
      <c r="H163" s="177">
        <v>0</v>
      </c>
      <c r="I163" s="177" t="s">
        <v>51</v>
      </c>
      <c r="J163" s="282"/>
      <c r="K163" s="641" t="s">
        <v>473</v>
      </c>
      <c r="L163" s="641"/>
      <c r="M163" s="641"/>
      <c r="N163" s="641"/>
      <c r="O163" s="65"/>
      <c r="P163" s="65"/>
      <c r="Q163" s="65"/>
      <c r="R163" s="65"/>
      <c r="S163" s="65"/>
      <c r="T163" s="65"/>
      <c r="U163" s="65"/>
      <c r="V163" s="179"/>
      <c r="W163" s="179"/>
    </row>
    <row r="164" spans="1:23" s="15" customFormat="1" ht="53.25" customHeight="1" outlineLevel="2" x14ac:dyDescent="0.25">
      <c r="A164" s="276"/>
      <c r="B164" s="277" t="s">
        <v>2</v>
      </c>
      <c r="C164" s="199">
        <v>2</v>
      </c>
      <c r="D164" s="199">
        <v>8</v>
      </c>
      <c r="E164" s="199"/>
      <c r="F164" s="199"/>
      <c r="G164" s="199">
        <v>68</v>
      </c>
      <c r="H164" s="199"/>
      <c r="I164" s="199" t="s">
        <v>51</v>
      </c>
      <c r="J164" s="66"/>
      <c r="K164" s="278" t="s">
        <v>156</v>
      </c>
      <c r="L164" s="279" t="s">
        <v>81</v>
      </c>
      <c r="M164" s="199"/>
      <c r="N164" s="279" t="s">
        <v>88</v>
      </c>
      <c r="O164" s="280"/>
      <c r="P164" s="281">
        <v>100</v>
      </c>
      <c r="Q164" s="281">
        <v>100</v>
      </c>
      <c r="R164" s="281">
        <v>100</v>
      </c>
      <c r="S164" s="281">
        <v>100</v>
      </c>
      <c r="T164" s="281">
        <v>100</v>
      </c>
      <c r="U164" s="67"/>
      <c r="V164" s="179"/>
      <c r="W164" s="179"/>
    </row>
    <row r="165" spans="1:23" s="16" customFormat="1" ht="16.5" customHeight="1" outlineLevel="1" x14ac:dyDescent="0.25">
      <c r="A165" s="26"/>
      <c r="B165" s="182" t="s">
        <v>2</v>
      </c>
      <c r="C165" s="183"/>
      <c r="D165" s="183"/>
      <c r="E165" s="183"/>
      <c r="F165" s="183"/>
      <c r="G165" s="183"/>
      <c r="H165" s="183"/>
      <c r="I165" s="183"/>
      <c r="J165" s="184"/>
      <c r="K165" s="180" t="s">
        <v>157</v>
      </c>
      <c r="L165" s="77" t="s">
        <v>81</v>
      </c>
      <c r="M165" s="65"/>
      <c r="N165" s="77" t="s">
        <v>88</v>
      </c>
      <c r="O165" s="185"/>
      <c r="P165" s="83">
        <v>4.3</v>
      </c>
      <c r="Q165" s="83">
        <v>4.3</v>
      </c>
      <c r="R165" s="83">
        <v>4.3</v>
      </c>
      <c r="S165" s="83">
        <v>4.3</v>
      </c>
      <c r="T165" s="83">
        <v>4.3</v>
      </c>
      <c r="U165" s="186"/>
      <c r="V165" s="187"/>
      <c r="W165" s="187"/>
    </row>
    <row r="166" spans="1:23" s="16" customFormat="1" ht="35.25" customHeight="1" outlineLevel="1" x14ac:dyDescent="0.25">
      <c r="A166" s="26"/>
      <c r="B166" s="182" t="s">
        <v>2</v>
      </c>
      <c r="C166" s="183"/>
      <c r="D166" s="183"/>
      <c r="E166" s="183"/>
      <c r="F166" s="183"/>
      <c r="G166" s="183"/>
      <c r="H166" s="183"/>
      <c r="I166" s="183"/>
      <c r="J166" s="184"/>
      <c r="K166" s="180" t="s">
        <v>158</v>
      </c>
      <c r="L166" s="77" t="s">
        <v>81</v>
      </c>
      <c r="M166" s="65"/>
      <c r="N166" s="77" t="s">
        <v>88</v>
      </c>
      <c r="O166" s="185"/>
      <c r="P166" s="83">
        <v>68.2</v>
      </c>
      <c r="Q166" s="83">
        <v>68.3</v>
      </c>
      <c r="R166" s="83">
        <v>68.3</v>
      </c>
      <c r="S166" s="83">
        <v>68.3</v>
      </c>
      <c r="T166" s="83">
        <v>68.3</v>
      </c>
      <c r="U166" s="186"/>
      <c r="V166" s="187"/>
      <c r="W166" s="187"/>
    </row>
    <row r="167" spans="1:23" s="16" customFormat="1" ht="21" customHeight="1" outlineLevel="1" x14ac:dyDescent="0.25">
      <c r="A167" s="26"/>
      <c r="B167" s="182" t="s">
        <v>2</v>
      </c>
      <c r="C167" s="183"/>
      <c r="D167" s="183"/>
      <c r="E167" s="183"/>
      <c r="F167" s="183"/>
      <c r="G167" s="183"/>
      <c r="H167" s="183"/>
      <c r="I167" s="183"/>
      <c r="J167" s="184"/>
      <c r="K167" s="180" t="s">
        <v>159</v>
      </c>
      <c r="L167" s="77" t="s">
        <v>81</v>
      </c>
      <c r="M167" s="65"/>
      <c r="N167" s="77" t="s">
        <v>375</v>
      </c>
      <c r="O167" s="185"/>
      <c r="P167" s="79">
        <v>94.8</v>
      </c>
      <c r="Q167" s="79">
        <v>96.1</v>
      </c>
      <c r="R167" s="79">
        <v>97.3</v>
      </c>
      <c r="S167" s="79">
        <v>97.3</v>
      </c>
      <c r="T167" s="79">
        <v>97.3</v>
      </c>
      <c r="U167" s="186"/>
      <c r="V167" s="187"/>
      <c r="W167" s="187"/>
    </row>
    <row r="168" spans="1:23" s="15" customFormat="1" ht="51" customHeight="1" outlineLevel="2" x14ac:dyDescent="0.25">
      <c r="A168" s="21"/>
      <c r="B168" s="64" t="s">
        <v>4</v>
      </c>
      <c r="C168" s="65">
        <v>2</v>
      </c>
      <c r="D168" s="65">
        <v>8</v>
      </c>
      <c r="E168" s="65"/>
      <c r="F168" s="65"/>
      <c r="G168" s="65">
        <v>70</v>
      </c>
      <c r="H168" s="65"/>
      <c r="I168" s="65" t="s">
        <v>51</v>
      </c>
      <c r="J168" s="66"/>
      <c r="K168" s="180" t="s">
        <v>160</v>
      </c>
      <c r="L168" s="77" t="s">
        <v>81</v>
      </c>
      <c r="M168" s="65"/>
      <c r="N168" s="77" t="s">
        <v>88</v>
      </c>
      <c r="O168" s="181"/>
      <c r="P168" s="281">
        <v>100</v>
      </c>
      <c r="Q168" s="281">
        <v>100</v>
      </c>
      <c r="R168" s="281">
        <v>100</v>
      </c>
      <c r="S168" s="281">
        <v>100</v>
      </c>
      <c r="T168" s="281">
        <v>100</v>
      </c>
      <c r="U168" s="67"/>
      <c r="V168" s="179"/>
      <c r="W168" s="179"/>
    </row>
    <row r="169" spans="1:23" s="15" customFormat="1" ht="33.75" customHeight="1" outlineLevel="2" x14ac:dyDescent="0.25">
      <c r="A169" s="21"/>
      <c r="B169" s="64" t="s">
        <v>73</v>
      </c>
      <c r="C169" s="65"/>
      <c r="D169" s="65"/>
      <c r="E169" s="65"/>
      <c r="F169" s="65"/>
      <c r="G169" s="65"/>
      <c r="H169" s="65"/>
      <c r="I169" s="65"/>
      <c r="J169" s="66"/>
      <c r="K169" s="180" t="s">
        <v>161</v>
      </c>
      <c r="L169" s="77" t="s">
        <v>81</v>
      </c>
      <c r="M169" s="65"/>
      <c r="N169" s="77" t="s">
        <v>88</v>
      </c>
      <c r="O169" s="181"/>
      <c r="P169" s="79">
        <v>30</v>
      </c>
      <c r="Q169" s="79">
        <v>30</v>
      </c>
      <c r="R169" s="79">
        <v>30</v>
      </c>
      <c r="S169" s="79">
        <v>30</v>
      </c>
      <c r="T169" s="79">
        <v>30</v>
      </c>
      <c r="U169" s="67"/>
      <c r="V169" s="179"/>
      <c r="W169" s="179"/>
    </row>
    <row r="170" spans="1:23" s="15" customFormat="1" ht="53.25" customHeight="1" outlineLevel="2" x14ac:dyDescent="0.25">
      <c r="A170" s="21"/>
      <c r="B170" s="64" t="s">
        <v>4</v>
      </c>
      <c r="C170" s="65"/>
      <c r="D170" s="65"/>
      <c r="E170" s="65"/>
      <c r="F170" s="65"/>
      <c r="G170" s="65"/>
      <c r="H170" s="65"/>
      <c r="I170" s="65"/>
      <c r="J170" s="66"/>
      <c r="K170" s="180" t="s">
        <v>162</v>
      </c>
      <c r="L170" s="77" t="s">
        <v>81</v>
      </c>
      <c r="M170" s="65"/>
      <c r="N170" s="77" t="s">
        <v>88</v>
      </c>
      <c r="O170" s="181"/>
      <c r="P170" s="83">
        <v>66</v>
      </c>
      <c r="Q170" s="83">
        <v>100</v>
      </c>
      <c r="R170" s="83">
        <v>100</v>
      </c>
      <c r="S170" s="83">
        <v>100</v>
      </c>
      <c r="T170" s="83">
        <v>100</v>
      </c>
      <c r="U170" s="67"/>
      <c r="V170" s="179"/>
      <c r="W170" s="179"/>
    </row>
    <row r="171" spans="1:23" s="15" customFormat="1" ht="27" customHeight="1" outlineLevel="2" x14ac:dyDescent="0.25">
      <c r="A171" s="21"/>
      <c r="B171" s="188" t="s">
        <v>4</v>
      </c>
      <c r="C171" s="189">
        <v>2</v>
      </c>
      <c r="D171" s="189">
        <v>8</v>
      </c>
      <c r="E171" s="189"/>
      <c r="F171" s="189"/>
      <c r="G171" s="189">
        <v>72</v>
      </c>
      <c r="H171" s="189"/>
      <c r="I171" s="189" t="s">
        <v>51</v>
      </c>
      <c r="J171" s="66"/>
      <c r="K171" s="190" t="s">
        <v>163</v>
      </c>
      <c r="L171" s="77" t="s">
        <v>81</v>
      </c>
      <c r="M171" s="65"/>
      <c r="N171" s="77" t="s">
        <v>88</v>
      </c>
      <c r="O171" s="181"/>
      <c r="P171" s="557">
        <v>1980</v>
      </c>
      <c r="Q171" s="557">
        <v>2000</v>
      </c>
      <c r="R171" s="557">
        <v>2000</v>
      </c>
      <c r="S171" s="557">
        <v>2000</v>
      </c>
      <c r="T171" s="557">
        <v>2000</v>
      </c>
      <c r="U171" s="67"/>
      <c r="V171" s="179"/>
      <c r="W171" s="179"/>
    </row>
    <row r="172" spans="1:23" s="15" customFormat="1" ht="27" customHeight="1" outlineLevel="2" x14ac:dyDescent="0.25">
      <c r="A172" s="34"/>
      <c r="B172" s="64" t="s">
        <v>4</v>
      </c>
      <c r="C172" s="65"/>
      <c r="D172" s="65"/>
      <c r="E172" s="65"/>
      <c r="F172" s="65"/>
      <c r="G172" s="65"/>
      <c r="H172" s="65"/>
      <c r="I172" s="65"/>
      <c r="J172" s="191"/>
      <c r="K172" s="90" t="s">
        <v>164</v>
      </c>
      <c r="L172" s="77" t="s">
        <v>81</v>
      </c>
      <c r="M172" s="65"/>
      <c r="N172" s="77" t="s">
        <v>88</v>
      </c>
      <c r="O172" s="181"/>
      <c r="P172" s="479">
        <v>82</v>
      </c>
      <c r="Q172" s="479">
        <v>82</v>
      </c>
      <c r="R172" s="479">
        <v>82</v>
      </c>
      <c r="S172" s="479">
        <v>82</v>
      </c>
      <c r="T172" s="479">
        <v>82</v>
      </c>
      <c r="U172" s="67"/>
      <c r="V172" s="179"/>
      <c r="W172" s="179"/>
    </row>
    <row r="173" spans="1:23" s="15" customFormat="1" ht="27" customHeight="1" outlineLevel="2" x14ac:dyDescent="0.25">
      <c r="A173" s="34"/>
      <c r="B173" s="64" t="s">
        <v>4</v>
      </c>
      <c r="C173" s="65"/>
      <c r="D173" s="65"/>
      <c r="E173" s="65"/>
      <c r="F173" s="65"/>
      <c r="G173" s="65"/>
      <c r="H173" s="65"/>
      <c r="I173" s="65"/>
      <c r="J173" s="191"/>
      <c r="K173" s="112" t="s">
        <v>396</v>
      </c>
      <c r="L173" s="77" t="s">
        <v>8</v>
      </c>
      <c r="M173" s="65"/>
      <c r="N173" s="77" t="s">
        <v>88</v>
      </c>
      <c r="O173" s="181"/>
      <c r="P173" s="83">
        <v>1900</v>
      </c>
      <c r="Q173" s="83">
        <v>1910</v>
      </c>
      <c r="R173" s="83">
        <v>1920</v>
      </c>
      <c r="S173" s="83">
        <v>1920</v>
      </c>
      <c r="T173" s="83">
        <v>1930</v>
      </c>
      <c r="U173" s="67"/>
      <c r="V173" s="179"/>
      <c r="W173" s="179"/>
    </row>
    <row r="174" spans="1:23" s="15" customFormat="1" ht="27" customHeight="1" outlineLevel="2" x14ac:dyDescent="0.25">
      <c r="A174" s="49"/>
      <c r="B174" s="64"/>
      <c r="C174" s="65"/>
      <c r="D174" s="65"/>
      <c r="E174" s="65"/>
      <c r="F174" s="65"/>
      <c r="G174" s="65"/>
      <c r="H174" s="65"/>
      <c r="I174" s="65"/>
      <c r="J174" s="192"/>
      <c r="K174" s="112" t="s">
        <v>397</v>
      </c>
      <c r="L174" s="77" t="s">
        <v>8</v>
      </c>
      <c r="M174" s="65"/>
      <c r="N174" s="77" t="s">
        <v>88</v>
      </c>
      <c r="O174" s="181"/>
      <c r="P174" s="557">
        <v>1620</v>
      </c>
      <c r="Q174" s="557">
        <v>1634</v>
      </c>
      <c r="R174" s="557">
        <v>1634</v>
      </c>
      <c r="S174" s="557">
        <v>1634</v>
      </c>
      <c r="T174" s="557">
        <v>1700</v>
      </c>
      <c r="U174" s="67"/>
      <c r="V174" s="179"/>
      <c r="W174" s="179"/>
    </row>
    <row r="175" spans="1:23" s="15" customFormat="1" ht="37.5" customHeight="1" outlineLevel="2" x14ac:dyDescent="0.25">
      <c r="A175" s="34"/>
      <c r="B175" s="64" t="s">
        <v>4</v>
      </c>
      <c r="C175" s="65"/>
      <c r="D175" s="65"/>
      <c r="E175" s="65"/>
      <c r="F175" s="65"/>
      <c r="G175" s="65"/>
      <c r="H175" s="65"/>
      <c r="I175" s="65"/>
      <c r="J175" s="192"/>
      <c r="K175" s="112" t="s">
        <v>165</v>
      </c>
      <c r="L175" s="88" t="s">
        <v>227</v>
      </c>
      <c r="M175" s="65"/>
      <c r="N175" s="77" t="s">
        <v>88</v>
      </c>
      <c r="O175" s="181"/>
      <c r="P175" s="281">
        <v>45</v>
      </c>
      <c r="Q175" s="281">
        <v>45</v>
      </c>
      <c r="R175" s="281">
        <v>50</v>
      </c>
      <c r="S175" s="281">
        <v>55</v>
      </c>
      <c r="T175" s="281">
        <v>60</v>
      </c>
      <c r="U175" s="67"/>
      <c r="V175" s="179"/>
      <c r="W175" s="179"/>
    </row>
    <row r="176" spans="1:23" s="15" customFormat="1" ht="45" customHeight="1" outlineLevel="2" x14ac:dyDescent="0.25">
      <c r="A176" s="34"/>
      <c r="B176" s="64" t="s">
        <v>4</v>
      </c>
      <c r="C176" s="178"/>
      <c r="D176" s="178"/>
      <c r="E176" s="178"/>
      <c r="F176" s="178"/>
      <c r="G176" s="178"/>
      <c r="H176" s="178"/>
      <c r="I176" s="178"/>
      <c r="J176" s="193"/>
      <c r="K176" s="194" t="s">
        <v>166</v>
      </c>
      <c r="L176" s="121" t="s">
        <v>81</v>
      </c>
      <c r="M176" s="67"/>
      <c r="N176" s="77" t="s">
        <v>88</v>
      </c>
      <c r="O176" s="181"/>
      <c r="P176" s="79">
        <v>38.9</v>
      </c>
      <c r="Q176" s="79">
        <v>39.1</v>
      </c>
      <c r="R176" s="79">
        <v>39.299999999999997</v>
      </c>
      <c r="S176" s="79">
        <v>39.4</v>
      </c>
      <c r="T176" s="79">
        <v>39.4</v>
      </c>
      <c r="U176" s="67"/>
      <c r="V176" s="179"/>
      <c r="W176" s="179"/>
    </row>
    <row r="177" spans="1:23" s="15" customFormat="1" ht="37.5" customHeight="1" outlineLevel="2" x14ac:dyDescent="0.25">
      <c r="A177" s="34"/>
      <c r="B177" s="64" t="s">
        <v>4</v>
      </c>
      <c r="C177" s="178"/>
      <c r="D177" s="178"/>
      <c r="E177" s="178"/>
      <c r="F177" s="178"/>
      <c r="G177" s="178"/>
      <c r="H177" s="178"/>
      <c r="I177" s="178"/>
      <c r="J177" s="193"/>
      <c r="K177" s="195" t="s">
        <v>167</v>
      </c>
      <c r="L177" s="196" t="s">
        <v>81</v>
      </c>
      <c r="M177" s="67"/>
      <c r="N177" s="89" t="s">
        <v>88</v>
      </c>
      <c r="O177" s="181"/>
      <c r="P177" s="148">
        <v>0</v>
      </c>
      <c r="Q177" s="148">
        <v>0</v>
      </c>
      <c r="R177" s="148">
        <v>0</v>
      </c>
      <c r="S177" s="148">
        <v>0</v>
      </c>
      <c r="T177" s="148">
        <v>0</v>
      </c>
      <c r="U177" s="67"/>
      <c r="V177" s="179"/>
      <c r="W177" s="179"/>
    </row>
    <row r="178" spans="1:23" s="15" customFormat="1" ht="21.75" customHeight="1" outlineLevel="2" x14ac:dyDescent="0.25">
      <c r="A178" s="49"/>
      <c r="B178" s="64" t="s">
        <v>4</v>
      </c>
      <c r="C178" s="65">
        <v>2</v>
      </c>
      <c r="D178" s="65">
        <v>8</v>
      </c>
      <c r="E178" s="65"/>
      <c r="F178" s="65"/>
      <c r="G178" s="65">
        <v>74</v>
      </c>
      <c r="H178" s="65"/>
      <c r="I178" s="65" t="s">
        <v>51</v>
      </c>
      <c r="J178" s="66"/>
      <c r="K178" s="197" t="s">
        <v>168</v>
      </c>
      <c r="L178" s="121" t="s">
        <v>81</v>
      </c>
      <c r="M178" s="198"/>
      <c r="N178" s="121" t="s">
        <v>88</v>
      </c>
      <c r="O178" s="198"/>
      <c r="P178" s="83" t="s">
        <v>376</v>
      </c>
      <c r="Q178" s="83" t="s">
        <v>376</v>
      </c>
      <c r="R178" s="83" t="s">
        <v>376</v>
      </c>
      <c r="S178" s="83" t="s">
        <v>376</v>
      </c>
      <c r="T178" s="83" t="s">
        <v>376</v>
      </c>
      <c r="U178" s="67"/>
      <c r="V178" s="179"/>
      <c r="W178" s="179"/>
    </row>
    <row r="179" spans="1:23" s="15" customFormat="1" ht="33.75" customHeight="1" outlineLevel="2" x14ac:dyDescent="0.25">
      <c r="A179" s="49"/>
      <c r="B179" s="64" t="s">
        <v>4</v>
      </c>
      <c r="C179" s="65"/>
      <c r="D179" s="65"/>
      <c r="E179" s="65"/>
      <c r="F179" s="65"/>
      <c r="G179" s="65"/>
      <c r="H179" s="65"/>
      <c r="I179" s="65"/>
      <c r="J179" s="66"/>
      <c r="K179" s="195" t="s">
        <v>169</v>
      </c>
      <c r="L179" s="121" t="s">
        <v>398</v>
      </c>
      <c r="M179" s="198"/>
      <c r="N179" s="121" t="s">
        <v>375</v>
      </c>
      <c r="O179" s="198"/>
      <c r="P179" s="79">
        <v>107010</v>
      </c>
      <c r="Q179" s="79">
        <v>108200</v>
      </c>
      <c r="R179" s="79">
        <v>109320</v>
      </c>
      <c r="S179" s="79">
        <v>110440</v>
      </c>
      <c r="T179" s="79">
        <v>111050</v>
      </c>
      <c r="U179" s="67"/>
      <c r="V179" s="179"/>
      <c r="W179" s="179"/>
    </row>
    <row r="180" spans="1:23" s="15" customFormat="1" ht="51.75" customHeight="1" outlineLevel="2" x14ac:dyDescent="0.25">
      <c r="A180" s="35"/>
      <c r="B180" s="64" t="s">
        <v>31</v>
      </c>
      <c r="C180" s="178"/>
      <c r="D180" s="178"/>
      <c r="E180" s="178"/>
      <c r="F180" s="178"/>
      <c r="G180" s="178"/>
      <c r="H180" s="178"/>
      <c r="I180" s="178"/>
      <c r="J180" s="193"/>
      <c r="K180" s="456" t="s">
        <v>226</v>
      </c>
      <c r="L180" s="425" t="s">
        <v>227</v>
      </c>
      <c r="M180" s="65" t="s">
        <v>91</v>
      </c>
      <c r="N180" s="199" t="s">
        <v>88</v>
      </c>
      <c r="O180" s="65" t="s">
        <v>228</v>
      </c>
      <c r="P180" s="545">
        <v>35</v>
      </c>
      <c r="Q180" s="545">
        <v>40</v>
      </c>
      <c r="R180" s="545">
        <v>45</v>
      </c>
      <c r="S180" s="545">
        <v>50</v>
      </c>
      <c r="T180" s="545">
        <v>55</v>
      </c>
      <c r="U180" s="65"/>
      <c r="V180" s="179"/>
      <c r="W180" s="179"/>
    </row>
    <row r="181" spans="1:23" s="15" customFormat="1" ht="48" customHeight="1" outlineLevel="2" x14ac:dyDescent="0.25">
      <c r="A181" s="35"/>
      <c r="B181" s="64" t="s">
        <v>31</v>
      </c>
      <c r="C181" s="178"/>
      <c r="D181" s="178"/>
      <c r="E181" s="178"/>
      <c r="F181" s="178"/>
      <c r="G181" s="178"/>
      <c r="H181" s="178"/>
      <c r="I181" s="178"/>
      <c r="J181" s="193"/>
      <c r="K181" s="171" t="s">
        <v>229</v>
      </c>
      <c r="L181" s="424" t="s">
        <v>227</v>
      </c>
      <c r="M181" s="65" t="s">
        <v>91</v>
      </c>
      <c r="N181" s="65" t="s">
        <v>88</v>
      </c>
      <c r="O181" s="65" t="s">
        <v>228</v>
      </c>
      <c r="P181" s="546">
        <v>25</v>
      </c>
      <c r="Q181" s="546">
        <v>30</v>
      </c>
      <c r="R181" s="546">
        <v>35</v>
      </c>
      <c r="S181" s="546">
        <v>45</v>
      </c>
      <c r="T181" s="546">
        <v>50</v>
      </c>
      <c r="U181" s="65"/>
      <c r="V181" s="179"/>
      <c r="W181" s="179"/>
    </row>
    <row r="182" spans="1:23" s="15" customFormat="1" ht="52.5" customHeight="1" outlineLevel="2" x14ac:dyDescent="0.25">
      <c r="A182" s="35"/>
      <c r="B182" s="352" t="s">
        <v>31</v>
      </c>
      <c r="C182" s="178"/>
      <c r="D182" s="178"/>
      <c r="E182" s="178"/>
      <c r="F182" s="178"/>
      <c r="G182" s="178"/>
      <c r="H182" s="178"/>
      <c r="I182" s="178"/>
      <c r="J182" s="193"/>
      <c r="K182" s="353" t="s">
        <v>491</v>
      </c>
      <c r="L182" s="189" t="s">
        <v>227</v>
      </c>
      <c r="M182" s="65" t="s">
        <v>91</v>
      </c>
      <c r="N182" s="65" t="s">
        <v>88</v>
      </c>
      <c r="O182" s="65" t="s">
        <v>228</v>
      </c>
      <c r="P182" s="546">
        <v>15</v>
      </c>
      <c r="Q182" s="546">
        <v>20</v>
      </c>
      <c r="R182" s="546">
        <v>20</v>
      </c>
      <c r="S182" s="546">
        <v>20</v>
      </c>
      <c r="T182" s="546">
        <v>20</v>
      </c>
      <c r="U182" s="65"/>
      <c r="V182" s="179"/>
      <c r="W182" s="179"/>
    </row>
    <row r="183" spans="1:23" s="15" customFormat="1" ht="51" customHeight="1" outlineLevel="2" x14ac:dyDescent="0.25">
      <c r="A183" s="35"/>
      <c r="B183" s="603" t="s">
        <v>31</v>
      </c>
      <c r="C183" s="65"/>
      <c r="D183" s="65"/>
      <c r="E183" s="65"/>
      <c r="F183" s="65"/>
      <c r="G183" s="65"/>
      <c r="H183" s="65"/>
      <c r="I183" s="65"/>
      <c r="J183" s="191"/>
      <c r="K183" s="171" t="s">
        <v>230</v>
      </c>
      <c r="L183" s="424" t="s">
        <v>227</v>
      </c>
      <c r="M183" s="65" t="s">
        <v>91</v>
      </c>
      <c r="N183" s="65" t="s">
        <v>88</v>
      </c>
      <c r="O183" s="65" t="s">
        <v>228</v>
      </c>
      <c r="P183" s="546">
        <v>45</v>
      </c>
      <c r="Q183" s="546">
        <v>45</v>
      </c>
      <c r="R183" s="546">
        <v>45</v>
      </c>
      <c r="S183" s="546">
        <v>50</v>
      </c>
      <c r="T183" s="546">
        <v>50</v>
      </c>
      <c r="U183" s="65"/>
      <c r="V183" s="179"/>
      <c r="W183" s="179"/>
    </row>
    <row r="184" spans="1:23" s="15" customFormat="1" ht="47.25" customHeight="1" outlineLevel="2" x14ac:dyDescent="0.25">
      <c r="A184" s="35"/>
      <c r="B184" s="604"/>
      <c r="C184" s="178"/>
      <c r="D184" s="178"/>
      <c r="E184" s="178"/>
      <c r="F184" s="178"/>
      <c r="G184" s="178"/>
      <c r="H184" s="178"/>
      <c r="I184" s="178"/>
      <c r="J184" s="193"/>
      <c r="K184" s="456" t="s">
        <v>231</v>
      </c>
      <c r="L184" s="424" t="s">
        <v>227</v>
      </c>
      <c r="M184" s="65" t="s">
        <v>91</v>
      </c>
      <c r="N184" s="457" t="s">
        <v>88</v>
      </c>
      <c r="O184" s="65" t="s">
        <v>228</v>
      </c>
      <c r="P184" s="546">
        <v>3</v>
      </c>
      <c r="Q184" s="546">
        <v>4</v>
      </c>
      <c r="R184" s="546">
        <v>5</v>
      </c>
      <c r="S184" s="546">
        <v>6</v>
      </c>
      <c r="T184" s="546">
        <v>7</v>
      </c>
      <c r="U184" s="65"/>
      <c r="V184" s="179"/>
      <c r="W184" s="179"/>
    </row>
    <row r="185" spans="1:23" s="15" customFormat="1" ht="48.75" customHeight="1" outlineLevel="2" x14ac:dyDescent="0.25">
      <c r="A185" s="35"/>
      <c r="B185" s="64" t="s">
        <v>31</v>
      </c>
      <c r="C185" s="178"/>
      <c r="D185" s="178"/>
      <c r="E185" s="178"/>
      <c r="F185" s="178"/>
      <c r="G185" s="178"/>
      <c r="H185" s="178"/>
      <c r="I185" s="178"/>
      <c r="J185" s="193"/>
      <c r="K185" s="351" t="s">
        <v>232</v>
      </c>
      <c r="L185" s="189" t="s">
        <v>8</v>
      </c>
      <c r="M185" s="65" t="s">
        <v>91</v>
      </c>
      <c r="N185" s="457" t="s">
        <v>88</v>
      </c>
      <c r="O185" s="65" t="s">
        <v>228</v>
      </c>
      <c r="P185" s="546">
        <v>6</v>
      </c>
      <c r="Q185" s="546">
        <v>10</v>
      </c>
      <c r="R185" s="546">
        <v>8</v>
      </c>
      <c r="S185" s="546">
        <v>3</v>
      </c>
      <c r="T185" s="546">
        <v>3</v>
      </c>
      <c r="U185" s="65"/>
      <c r="V185" s="179"/>
      <c r="W185" s="179"/>
    </row>
    <row r="186" spans="1:23" s="15" customFormat="1" ht="48.75" customHeight="1" outlineLevel="2" x14ac:dyDescent="0.25">
      <c r="A186" s="35"/>
      <c r="B186" s="64" t="s">
        <v>31</v>
      </c>
      <c r="C186" s="178"/>
      <c r="D186" s="178"/>
      <c r="E186" s="178"/>
      <c r="F186" s="178"/>
      <c r="G186" s="178"/>
      <c r="H186" s="178"/>
      <c r="I186" s="178"/>
      <c r="J186" s="193"/>
      <c r="K186" s="353" t="s">
        <v>233</v>
      </c>
      <c r="L186" s="102" t="s">
        <v>8</v>
      </c>
      <c r="M186" s="102" t="s">
        <v>91</v>
      </c>
      <c r="N186" s="494" t="s">
        <v>88</v>
      </c>
      <c r="O186" s="55" t="s">
        <v>228</v>
      </c>
      <c r="P186" s="476">
        <v>15</v>
      </c>
      <c r="Q186" s="546"/>
      <c r="R186" s="546"/>
      <c r="S186" s="546"/>
      <c r="T186" s="546"/>
      <c r="U186" s="65"/>
      <c r="V186" s="179"/>
      <c r="W186" s="179"/>
    </row>
    <row r="187" spans="1:23" s="15" customFormat="1" ht="37.5" customHeight="1" outlineLevel="2" x14ac:dyDescent="0.25">
      <c r="A187" s="49"/>
      <c r="B187" s="354"/>
      <c r="C187" s="355"/>
      <c r="D187" s="355"/>
      <c r="E187" s="355"/>
      <c r="F187" s="355"/>
      <c r="G187" s="355"/>
      <c r="H187" s="355"/>
      <c r="I187" s="355"/>
      <c r="J187" s="356"/>
      <c r="K187" s="138" t="s">
        <v>446</v>
      </c>
      <c r="L187" s="137" t="s">
        <v>9</v>
      </c>
      <c r="M187" s="357"/>
      <c r="N187" s="357"/>
      <c r="O187" s="357"/>
      <c r="P187" s="458">
        <f>P189+P190+P191</f>
        <v>0</v>
      </c>
      <c r="Q187" s="458">
        <f t="shared" ref="Q187:U187" si="17">Q189+Q190+Q191</f>
        <v>0</v>
      </c>
      <c r="R187" s="458">
        <f t="shared" si="17"/>
        <v>0</v>
      </c>
      <c r="S187" s="458">
        <f t="shared" si="17"/>
        <v>0</v>
      </c>
      <c r="T187" s="458">
        <f t="shared" si="17"/>
        <v>0</v>
      </c>
      <c r="U187" s="458">
        <f t="shared" si="17"/>
        <v>0</v>
      </c>
      <c r="V187" s="358"/>
      <c r="W187" s="358"/>
    </row>
    <row r="188" spans="1:23" s="15" customFormat="1" ht="16.5" customHeight="1" outlineLevel="2" x14ac:dyDescent="0.25">
      <c r="A188" s="49"/>
      <c r="B188" s="354"/>
      <c r="C188" s="355"/>
      <c r="D188" s="355"/>
      <c r="E188" s="355"/>
      <c r="F188" s="355"/>
      <c r="G188" s="355"/>
      <c r="H188" s="355"/>
      <c r="I188" s="355"/>
      <c r="J188" s="356"/>
      <c r="K188" s="136" t="s">
        <v>435</v>
      </c>
      <c r="L188" s="137"/>
      <c r="M188" s="357"/>
      <c r="N188" s="357"/>
      <c r="O188" s="357"/>
      <c r="P188" s="459"/>
      <c r="Q188" s="459"/>
      <c r="R188" s="459"/>
      <c r="S188" s="459"/>
      <c r="T188" s="459"/>
      <c r="U188" s="460"/>
      <c r="V188" s="358"/>
      <c r="W188" s="358"/>
    </row>
    <row r="189" spans="1:23" s="15" customFormat="1" ht="35.25" customHeight="1" outlineLevel="2" x14ac:dyDescent="0.25">
      <c r="A189" s="49"/>
      <c r="B189" s="354"/>
      <c r="C189" s="355"/>
      <c r="D189" s="355"/>
      <c r="E189" s="355"/>
      <c r="F189" s="355"/>
      <c r="G189" s="355"/>
      <c r="H189" s="355"/>
      <c r="I189" s="355"/>
      <c r="J189" s="356"/>
      <c r="K189" s="136" t="s">
        <v>436</v>
      </c>
      <c r="L189" s="137" t="s">
        <v>9</v>
      </c>
      <c r="M189" s="357"/>
      <c r="N189" s="357"/>
      <c r="O189" s="357"/>
      <c r="P189" s="461">
        <v>0</v>
      </c>
      <c r="Q189" s="461">
        <v>0</v>
      </c>
      <c r="R189" s="461">
        <v>0</v>
      </c>
      <c r="S189" s="461">
        <v>0</v>
      </c>
      <c r="T189" s="461">
        <v>0</v>
      </c>
      <c r="U189" s="462">
        <v>0</v>
      </c>
      <c r="V189" s="358"/>
      <c r="W189" s="358"/>
    </row>
    <row r="190" spans="1:23" s="15" customFormat="1" ht="30" customHeight="1" outlineLevel="2" x14ac:dyDescent="0.25">
      <c r="A190" s="49"/>
      <c r="B190" s="354"/>
      <c r="C190" s="355"/>
      <c r="D190" s="355"/>
      <c r="E190" s="355"/>
      <c r="F190" s="355"/>
      <c r="G190" s="355"/>
      <c r="H190" s="355"/>
      <c r="I190" s="355"/>
      <c r="J190" s="356"/>
      <c r="K190" s="136" t="s">
        <v>437</v>
      </c>
      <c r="L190" s="137" t="s">
        <v>9</v>
      </c>
      <c r="M190" s="357"/>
      <c r="N190" s="357"/>
      <c r="O190" s="357"/>
      <c r="P190" s="461">
        <v>0</v>
      </c>
      <c r="Q190" s="461">
        <v>0</v>
      </c>
      <c r="R190" s="461">
        <v>0</v>
      </c>
      <c r="S190" s="461">
        <v>0</v>
      </c>
      <c r="T190" s="461">
        <v>0</v>
      </c>
      <c r="U190" s="462">
        <v>0</v>
      </c>
      <c r="V190" s="358"/>
      <c r="W190" s="358"/>
    </row>
    <row r="191" spans="1:23" s="15" customFormat="1" ht="34.5" customHeight="1" outlineLevel="2" x14ac:dyDescent="0.25">
      <c r="A191" s="49"/>
      <c r="B191" s="354"/>
      <c r="C191" s="355"/>
      <c r="D191" s="355"/>
      <c r="E191" s="355"/>
      <c r="F191" s="355"/>
      <c r="G191" s="355"/>
      <c r="H191" s="355"/>
      <c r="I191" s="355"/>
      <c r="J191" s="356"/>
      <c r="K191" s="136" t="s">
        <v>438</v>
      </c>
      <c r="L191" s="137" t="s">
        <v>9</v>
      </c>
      <c r="M191" s="357"/>
      <c r="N191" s="357"/>
      <c r="O191" s="357"/>
      <c r="P191" s="461">
        <v>0</v>
      </c>
      <c r="Q191" s="461">
        <v>0</v>
      </c>
      <c r="R191" s="461">
        <v>0</v>
      </c>
      <c r="S191" s="461">
        <v>0</v>
      </c>
      <c r="T191" s="461">
        <v>0</v>
      </c>
      <c r="U191" s="462">
        <v>0</v>
      </c>
      <c r="V191" s="358"/>
      <c r="W191" s="358"/>
    </row>
    <row r="192" spans="1:23" s="18" customFormat="1" ht="18.75" customHeight="1" outlineLevel="1" x14ac:dyDescent="0.25">
      <c r="A192" s="23"/>
      <c r="B192" s="172" t="s">
        <v>1</v>
      </c>
      <c r="C192" s="53">
        <v>2</v>
      </c>
      <c r="D192" s="53">
        <v>9</v>
      </c>
      <c r="E192" s="53">
        <v>0</v>
      </c>
      <c r="F192" s="53">
        <v>0</v>
      </c>
      <c r="G192" s="53">
        <v>0</v>
      </c>
      <c r="H192" s="53">
        <v>0</v>
      </c>
      <c r="I192" s="53" t="s">
        <v>51</v>
      </c>
      <c r="J192" s="54"/>
      <c r="K192" s="634" t="s">
        <v>474</v>
      </c>
      <c r="L192" s="635"/>
      <c r="M192" s="636"/>
      <c r="N192" s="637"/>
      <c r="O192" s="55"/>
      <c r="P192" s="102"/>
      <c r="Q192" s="102"/>
      <c r="R192" s="102"/>
      <c r="S192" s="102"/>
      <c r="T192" s="102"/>
      <c r="U192" s="55"/>
      <c r="V192" s="93"/>
      <c r="W192" s="93"/>
    </row>
    <row r="193" spans="1:23" s="18" customFormat="1" ht="36" customHeight="1" outlineLevel="2" x14ac:dyDescent="0.25">
      <c r="A193" s="23"/>
      <c r="B193" s="99" t="s">
        <v>2</v>
      </c>
      <c r="C193" s="57">
        <v>2</v>
      </c>
      <c r="D193" s="57">
        <v>9</v>
      </c>
      <c r="E193" s="57">
        <v>23</v>
      </c>
      <c r="F193" s="57"/>
      <c r="G193" s="57"/>
      <c r="H193" s="57"/>
      <c r="I193" s="57" t="s">
        <v>51</v>
      </c>
      <c r="J193" s="56" t="s">
        <v>16</v>
      </c>
      <c r="K193" s="200" t="s">
        <v>170</v>
      </c>
      <c r="L193" s="201" t="s">
        <v>105</v>
      </c>
      <c r="M193" s="92"/>
      <c r="N193" s="77" t="s">
        <v>399</v>
      </c>
      <c r="O193" s="202"/>
      <c r="P193" s="104">
        <v>3000</v>
      </c>
      <c r="Q193" s="104">
        <v>3005</v>
      </c>
      <c r="R193" s="104">
        <v>3010</v>
      </c>
      <c r="S193" s="104">
        <v>3015</v>
      </c>
      <c r="T193" s="104">
        <v>3020</v>
      </c>
      <c r="U193" s="203"/>
      <c r="V193" s="93"/>
      <c r="W193" s="93"/>
    </row>
    <row r="194" spans="1:23" s="18" customFormat="1" ht="37.5" customHeight="1" outlineLevel="2" x14ac:dyDescent="0.25">
      <c r="A194" s="23"/>
      <c r="B194" s="99" t="s">
        <v>2</v>
      </c>
      <c r="C194" s="57"/>
      <c r="D194" s="57"/>
      <c r="E194" s="57"/>
      <c r="F194" s="57"/>
      <c r="G194" s="57"/>
      <c r="H194" s="57"/>
      <c r="I194" s="57"/>
      <c r="J194" s="56"/>
      <c r="K194" s="200" t="s">
        <v>171</v>
      </c>
      <c r="L194" s="201" t="s">
        <v>81</v>
      </c>
      <c r="M194" s="92"/>
      <c r="N194" s="77" t="s">
        <v>399</v>
      </c>
      <c r="O194" s="202"/>
      <c r="P194" s="109">
        <v>78.5</v>
      </c>
      <c r="Q194" s="109">
        <v>81.5</v>
      </c>
      <c r="R194" s="109">
        <v>84.5</v>
      </c>
      <c r="S194" s="109">
        <v>87.5</v>
      </c>
      <c r="T194" s="109">
        <v>90.5</v>
      </c>
      <c r="U194" s="203"/>
      <c r="V194" s="93"/>
      <c r="W194" s="93"/>
    </row>
    <row r="195" spans="1:23" s="18" customFormat="1" ht="38.25" customHeight="1" outlineLevel="2" x14ac:dyDescent="0.25">
      <c r="A195" s="23"/>
      <c r="B195" s="99" t="s">
        <v>4</v>
      </c>
      <c r="C195" s="57"/>
      <c r="D195" s="57"/>
      <c r="E195" s="57"/>
      <c r="F195" s="57"/>
      <c r="G195" s="57"/>
      <c r="H195" s="57"/>
      <c r="I195" s="57"/>
      <c r="J195" s="56"/>
      <c r="K195" s="91" t="s">
        <v>172</v>
      </c>
      <c r="L195" s="88" t="s">
        <v>400</v>
      </c>
      <c r="M195" s="55"/>
      <c r="N195" s="77" t="s">
        <v>399</v>
      </c>
      <c r="O195" s="202"/>
      <c r="P195" s="83">
        <v>171.2</v>
      </c>
      <c r="Q195" s="83">
        <v>172</v>
      </c>
      <c r="R195" s="83">
        <v>173.9</v>
      </c>
      <c r="S195" s="83">
        <v>174</v>
      </c>
      <c r="T195" s="83">
        <v>187.1</v>
      </c>
      <c r="U195" s="203"/>
      <c r="V195" s="93"/>
      <c r="W195" s="93"/>
    </row>
    <row r="196" spans="1:23" s="18" customFormat="1" ht="36.75" customHeight="1" outlineLevel="2" x14ac:dyDescent="0.25">
      <c r="A196" s="23"/>
      <c r="B196" s="99" t="s">
        <v>4</v>
      </c>
      <c r="C196" s="55">
        <v>2</v>
      </c>
      <c r="D196" s="55">
        <v>9</v>
      </c>
      <c r="E196" s="55"/>
      <c r="F196" s="55"/>
      <c r="G196" s="55"/>
      <c r="H196" s="55"/>
      <c r="I196" s="55" t="s">
        <v>51</v>
      </c>
      <c r="J196" s="56" t="s">
        <v>16</v>
      </c>
      <c r="K196" s="112" t="s">
        <v>497</v>
      </c>
      <c r="L196" s="204" t="s">
        <v>81</v>
      </c>
      <c r="M196" s="92"/>
      <c r="N196" s="77" t="s">
        <v>399</v>
      </c>
      <c r="O196" s="202"/>
      <c r="P196" s="83">
        <v>9.5</v>
      </c>
      <c r="Q196" s="83">
        <v>9.8000000000000007</v>
      </c>
      <c r="R196" s="83">
        <v>9.9</v>
      </c>
      <c r="S196" s="83">
        <v>10</v>
      </c>
      <c r="T196" s="83">
        <v>10.199999999999999</v>
      </c>
      <c r="U196" s="203"/>
      <c r="V196" s="93"/>
      <c r="W196" s="93"/>
    </row>
    <row r="197" spans="1:23" s="18" customFormat="1" ht="50.25" customHeight="1" outlineLevel="2" x14ac:dyDescent="0.25">
      <c r="A197" s="23"/>
      <c r="B197" s="99" t="s">
        <v>4</v>
      </c>
      <c r="C197" s="55"/>
      <c r="D197" s="55"/>
      <c r="E197" s="55"/>
      <c r="F197" s="55"/>
      <c r="G197" s="55"/>
      <c r="H197" s="55"/>
      <c r="I197" s="55"/>
      <c r="J197" s="56"/>
      <c r="K197" s="195" t="s">
        <v>498</v>
      </c>
      <c r="L197" s="201" t="s">
        <v>81</v>
      </c>
      <c r="M197" s="92"/>
      <c r="N197" s="77" t="s">
        <v>399</v>
      </c>
      <c r="O197" s="202"/>
      <c r="P197" s="79">
        <v>7.5</v>
      </c>
      <c r="Q197" s="79">
        <v>7.7</v>
      </c>
      <c r="R197" s="79">
        <v>7.9</v>
      </c>
      <c r="S197" s="79">
        <v>8</v>
      </c>
      <c r="T197" s="79">
        <v>8.1999999999999993</v>
      </c>
      <c r="U197" s="203"/>
      <c r="V197" s="93"/>
      <c r="W197" s="93"/>
    </row>
    <row r="198" spans="1:23" s="18" customFormat="1" ht="36" customHeight="1" outlineLevel="2" x14ac:dyDescent="0.25">
      <c r="A198" s="23"/>
      <c r="B198" s="99" t="s">
        <v>31</v>
      </c>
      <c r="C198" s="57"/>
      <c r="D198" s="57"/>
      <c r="E198" s="57"/>
      <c r="F198" s="57"/>
      <c r="G198" s="57"/>
      <c r="H198" s="57"/>
      <c r="I198" s="57"/>
      <c r="J198" s="56"/>
      <c r="K198" s="100" t="s">
        <v>320</v>
      </c>
      <c r="L198" s="234" t="s">
        <v>8</v>
      </c>
      <c r="M198" s="55"/>
      <c r="N198" s="250" t="s">
        <v>399</v>
      </c>
      <c r="O198" s="118" t="s">
        <v>321</v>
      </c>
      <c r="P198" s="488"/>
      <c r="Q198" s="488"/>
      <c r="R198" s="489">
        <v>1</v>
      </c>
      <c r="S198" s="489">
        <v>1</v>
      </c>
      <c r="T198" s="489">
        <v>1</v>
      </c>
      <c r="U198" s="205"/>
      <c r="V198" s="93"/>
      <c r="W198" s="93"/>
    </row>
    <row r="199" spans="1:23" s="18" customFormat="1" ht="37.5" customHeight="1" outlineLevel="2" x14ac:dyDescent="0.25">
      <c r="A199" s="23"/>
      <c r="B199" s="99" t="s">
        <v>31</v>
      </c>
      <c r="C199" s="55"/>
      <c r="D199" s="55"/>
      <c r="E199" s="55"/>
      <c r="F199" s="55"/>
      <c r="G199" s="55"/>
      <c r="H199" s="55"/>
      <c r="I199" s="55"/>
      <c r="J199" s="164"/>
      <c r="K199" s="125" t="s">
        <v>500</v>
      </c>
      <c r="L199" s="234" t="s">
        <v>8</v>
      </c>
      <c r="M199" s="55"/>
      <c r="N199" s="250" t="s">
        <v>399</v>
      </c>
      <c r="O199" s="55" t="s">
        <v>225</v>
      </c>
      <c r="P199" s="544">
        <v>4</v>
      </c>
      <c r="Q199" s="544">
        <v>6</v>
      </c>
      <c r="R199" s="544">
        <v>7</v>
      </c>
      <c r="S199" s="544">
        <v>8</v>
      </c>
      <c r="T199" s="544">
        <v>10</v>
      </c>
      <c r="U199" s="96"/>
      <c r="V199" s="93"/>
      <c r="W199" s="93"/>
    </row>
    <row r="200" spans="1:23" s="18" customFormat="1" ht="37.5" customHeight="1" outlineLevel="2" x14ac:dyDescent="0.25">
      <c r="A200" s="23"/>
      <c r="B200" s="58"/>
      <c r="C200" s="131"/>
      <c r="D200" s="131"/>
      <c r="E200" s="131"/>
      <c r="F200" s="131"/>
      <c r="G200" s="131"/>
      <c r="H200" s="131"/>
      <c r="I200" s="131"/>
      <c r="J200" s="297"/>
      <c r="K200" s="138" t="s">
        <v>447</v>
      </c>
      <c r="L200" s="137" t="s">
        <v>9</v>
      </c>
      <c r="M200" s="131"/>
      <c r="N200" s="131"/>
      <c r="O200" s="131"/>
      <c r="P200" s="133">
        <f>P202+P203+P204</f>
        <v>0</v>
      </c>
      <c r="Q200" s="133">
        <f t="shared" ref="Q200:U200" si="18">Q202+Q203+Q204</f>
        <v>0</v>
      </c>
      <c r="R200" s="133">
        <f t="shared" si="18"/>
        <v>0</v>
      </c>
      <c r="S200" s="133">
        <f t="shared" si="18"/>
        <v>0</v>
      </c>
      <c r="T200" s="133">
        <f t="shared" si="18"/>
        <v>0</v>
      </c>
      <c r="U200" s="133">
        <f t="shared" si="18"/>
        <v>0</v>
      </c>
      <c r="V200" s="135"/>
      <c r="W200" s="135"/>
    </row>
    <row r="201" spans="1:23" s="18" customFormat="1" ht="18" customHeight="1" outlineLevel="2" x14ac:dyDescent="0.25">
      <c r="A201" s="23"/>
      <c r="B201" s="58"/>
      <c r="C201" s="131"/>
      <c r="D201" s="131"/>
      <c r="E201" s="131"/>
      <c r="F201" s="131"/>
      <c r="G201" s="131"/>
      <c r="H201" s="131"/>
      <c r="I201" s="131"/>
      <c r="J201" s="297"/>
      <c r="K201" s="136" t="s">
        <v>435</v>
      </c>
      <c r="L201" s="137"/>
      <c r="M201" s="131"/>
      <c r="N201" s="131"/>
      <c r="O201" s="131"/>
      <c r="P201" s="359"/>
      <c r="Q201" s="359"/>
      <c r="R201" s="359"/>
      <c r="S201" s="359"/>
      <c r="T201" s="359"/>
      <c r="U201" s="359"/>
      <c r="V201" s="135"/>
      <c r="W201" s="135"/>
    </row>
    <row r="202" spans="1:23" s="18" customFormat="1" ht="36" customHeight="1" outlineLevel="2" x14ac:dyDescent="0.25">
      <c r="A202" s="23"/>
      <c r="B202" s="58"/>
      <c r="C202" s="131"/>
      <c r="D202" s="131"/>
      <c r="E202" s="131"/>
      <c r="F202" s="131"/>
      <c r="G202" s="131"/>
      <c r="H202" s="131"/>
      <c r="I202" s="131"/>
      <c r="J202" s="297"/>
      <c r="K202" s="136" t="s">
        <v>436</v>
      </c>
      <c r="L202" s="137" t="s">
        <v>9</v>
      </c>
      <c r="M202" s="131"/>
      <c r="N202" s="131"/>
      <c r="O202" s="131"/>
      <c r="P202" s="133">
        <v>0</v>
      </c>
      <c r="Q202" s="133">
        <v>0</v>
      </c>
      <c r="R202" s="133">
        <v>0</v>
      </c>
      <c r="S202" s="133">
        <v>0</v>
      </c>
      <c r="T202" s="133">
        <v>0</v>
      </c>
      <c r="U202" s="133">
        <v>0</v>
      </c>
      <c r="V202" s="135"/>
      <c r="W202" s="135"/>
    </row>
    <row r="203" spans="1:23" s="18" customFormat="1" ht="34.5" customHeight="1" outlineLevel="2" x14ac:dyDescent="0.25">
      <c r="A203" s="23"/>
      <c r="B203" s="58"/>
      <c r="C203" s="131"/>
      <c r="D203" s="131"/>
      <c r="E203" s="131"/>
      <c r="F203" s="131"/>
      <c r="G203" s="131"/>
      <c r="H203" s="131"/>
      <c r="I203" s="131"/>
      <c r="J203" s="297"/>
      <c r="K203" s="136" t="s">
        <v>437</v>
      </c>
      <c r="L203" s="137" t="s">
        <v>9</v>
      </c>
      <c r="M203" s="131"/>
      <c r="N203" s="131"/>
      <c r="O203" s="131"/>
      <c r="P203" s="133">
        <v>0</v>
      </c>
      <c r="Q203" s="133">
        <v>0</v>
      </c>
      <c r="R203" s="133">
        <v>0</v>
      </c>
      <c r="S203" s="133">
        <v>0</v>
      </c>
      <c r="T203" s="133">
        <v>0</v>
      </c>
      <c r="U203" s="133">
        <v>0</v>
      </c>
      <c r="V203" s="135"/>
      <c r="W203" s="135"/>
    </row>
    <row r="204" spans="1:23" s="18" customFormat="1" ht="33.75" customHeight="1" outlineLevel="2" x14ac:dyDescent="0.25">
      <c r="A204" s="23"/>
      <c r="B204" s="58"/>
      <c r="C204" s="131"/>
      <c r="D204" s="131"/>
      <c r="E204" s="131"/>
      <c r="F204" s="131"/>
      <c r="G204" s="131"/>
      <c r="H204" s="131"/>
      <c r="I204" s="131"/>
      <c r="J204" s="297"/>
      <c r="K204" s="136" t="s">
        <v>438</v>
      </c>
      <c r="L204" s="137" t="s">
        <v>9</v>
      </c>
      <c r="M204" s="131"/>
      <c r="N204" s="131"/>
      <c r="O204" s="131"/>
      <c r="P204" s="133">
        <v>0</v>
      </c>
      <c r="Q204" s="133">
        <v>0</v>
      </c>
      <c r="R204" s="133">
        <v>0</v>
      </c>
      <c r="S204" s="133">
        <v>0</v>
      </c>
      <c r="T204" s="133">
        <v>0</v>
      </c>
      <c r="U204" s="133">
        <v>0</v>
      </c>
      <c r="V204" s="135"/>
      <c r="W204" s="135"/>
    </row>
    <row r="205" spans="1:23" s="18" customFormat="1" ht="19.5" customHeight="1" outlineLevel="1" x14ac:dyDescent="0.25">
      <c r="A205" s="23"/>
      <c r="B205" s="172" t="s">
        <v>1</v>
      </c>
      <c r="C205" s="53">
        <v>2</v>
      </c>
      <c r="D205" s="53">
        <v>10</v>
      </c>
      <c r="E205" s="53">
        <v>0</v>
      </c>
      <c r="F205" s="53">
        <v>0</v>
      </c>
      <c r="G205" s="53">
        <v>0</v>
      </c>
      <c r="H205" s="53">
        <v>0</v>
      </c>
      <c r="I205" s="53" t="s">
        <v>50</v>
      </c>
      <c r="J205" s="54"/>
      <c r="K205" s="101" t="s">
        <v>475</v>
      </c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93"/>
      <c r="W205" s="93"/>
    </row>
    <row r="206" spans="1:23" s="18" customFormat="1" ht="36" customHeight="1" outlineLevel="2" x14ac:dyDescent="0.25">
      <c r="A206" s="23"/>
      <c r="B206" s="99" t="s">
        <v>2</v>
      </c>
      <c r="C206" s="57">
        <v>2</v>
      </c>
      <c r="D206" s="57">
        <v>10</v>
      </c>
      <c r="E206" s="57">
        <v>25</v>
      </c>
      <c r="F206" s="57"/>
      <c r="G206" s="57"/>
      <c r="H206" s="57"/>
      <c r="I206" s="57" t="s">
        <v>50</v>
      </c>
      <c r="J206" s="56" t="s">
        <v>15</v>
      </c>
      <c r="K206" s="112" t="s">
        <v>173</v>
      </c>
      <c r="L206" s="201" t="s">
        <v>81</v>
      </c>
      <c r="M206" s="92"/>
      <c r="N206" s="77" t="s">
        <v>401</v>
      </c>
      <c r="O206" s="55"/>
      <c r="P206" s="104">
        <v>22.6</v>
      </c>
      <c r="Q206" s="117">
        <v>24</v>
      </c>
      <c r="R206" s="117">
        <v>26</v>
      </c>
      <c r="S206" s="117">
        <v>28</v>
      </c>
      <c r="T206" s="117">
        <v>30</v>
      </c>
      <c r="U206" s="206"/>
      <c r="V206" s="93"/>
      <c r="W206" s="93"/>
    </row>
    <row r="207" spans="1:23" s="18" customFormat="1" ht="33.75" customHeight="1" outlineLevel="2" x14ac:dyDescent="0.25">
      <c r="A207" s="23"/>
      <c r="B207" s="99" t="s">
        <v>2</v>
      </c>
      <c r="C207" s="57"/>
      <c r="D207" s="57"/>
      <c r="E207" s="57"/>
      <c r="F207" s="57"/>
      <c r="G207" s="57"/>
      <c r="H207" s="57"/>
      <c r="I207" s="57"/>
      <c r="J207" s="56"/>
      <c r="K207" s="90" t="s">
        <v>174</v>
      </c>
      <c r="L207" s="201" t="s">
        <v>8</v>
      </c>
      <c r="M207" s="92"/>
      <c r="N207" s="77" t="s">
        <v>401</v>
      </c>
      <c r="O207" s="55"/>
      <c r="P207" s="207" t="s">
        <v>402</v>
      </c>
      <c r="Q207" s="207" t="s">
        <v>402</v>
      </c>
      <c r="R207" s="207" t="s">
        <v>402</v>
      </c>
      <c r="S207" s="207" t="s">
        <v>403</v>
      </c>
      <c r="T207" s="207" t="s">
        <v>403</v>
      </c>
      <c r="U207" s="206"/>
      <c r="V207" s="93"/>
      <c r="W207" s="93"/>
    </row>
    <row r="208" spans="1:23" s="18" customFormat="1" ht="33.75" customHeight="1" outlineLevel="2" x14ac:dyDescent="0.2">
      <c r="A208" s="23"/>
      <c r="B208" s="565" t="s">
        <v>31</v>
      </c>
      <c r="C208" s="57"/>
      <c r="D208" s="57"/>
      <c r="E208" s="57"/>
      <c r="F208" s="57"/>
      <c r="G208" s="57"/>
      <c r="H208" s="57"/>
      <c r="I208" s="57"/>
      <c r="J208" s="56"/>
      <c r="K208" s="567" t="s">
        <v>39</v>
      </c>
      <c r="L208" s="565" t="s">
        <v>9</v>
      </c>
      <c r="M208" s="565" t="s">
        <v>106</v>
      </c>
      <c r="N208" s="569" t="s">
        <v>401</v>
      </c>
      <c r="O208" s="565" t="s">
        <v>361</v>
      </c>
      <c r="P208" s="556" t="s">
        <v>555</v>
      </c>
      <c r="Q208" s="555"/>
      <c r="R208" s="555"/>
      <c r="S208" s="555"/>
      <c r="T208" s="555"/>
      <c r="U208" s="322">
        <f>P208+Q208+R208+S208+T208</f>
        <v>5.4610000000000003</v>
      </c>
      <c r="V208" s="303" t="s">
        <v>35</v>
      </c>
      <c r="W208" s="125" t="s">
        <v>556</v>
      </c>
    </row>
    <row r="209" spans="1:23" s="18" customFormat="1" ht="55.5" customHeight="1" outlineLevel="2" x14ac:dyDescent="0.2">
      <c r="A209" s="23"/>
      <c r="B209" s="566"/>
      <c r="C209" s="55">
        <v>2</v>
      </c>
      <c r="D209" s="55">
        <v>10</v>
      </c>
      <c r="E209" s="55"/>
      <c r="F209" s="55"/>
      <c r="G209" s="55"/>
      <c r="H209" s="55"/>
      <c r="I209" s="55" t="s">
        <v>50</v>
      </c>
      <c r="J209" s="56" t="s">
        <v>15</v>
      </c>
      <c r="K209" s="568"/>
      <c r="L209" s="566"/>
      <c r="M209" s="566"/>
      <c r="N209" s="570"/>
      <c r="O209" s="566"/>
      <c r="P209" s="490">
        <v>1.1579999999999999</v>
      </c>
      <c r="Q209" s="490">
        <v>7.0819999999999999</v>
      </c>
      <c r="R209" s="490">
        <v>7.5730000000000004</v>
      </c>
      <c r="S209" s="490">
        <v>8.11</v>
      </c>
      <c r="T209" s="490">
        <v>8.6769999999999996</v>
      </c>
      <c r="U209" s="322">
        <f>P209+Q209+R209+S209+T209</f>
        <v>32.6</v>
      </c>
      <c r="V209" s="303" t="s">
        <v>34</v>
      </c>
      <c r="W209" s="125" t="s">
        <v>557</v>
      </c>
    </row>
    <row r="210" spans="1:23" s="18" customFormat="1" ht="55.5" customHeight="1" outlineLevel="2" x14ac:dyDescent="0.2">
      <c r="A210" s="36"/>
      <c r="B210" s="565" t="s">
        <v>31</v>
      </c>
      <c r="C210" s="553"/>
      <c r="D210" s="553"/>
      <c r="E210" s="553"/>
      <c r="F210" s="553"/>
      <c r="G210" s="553"/>
      <c r="H210" s="553"/>
      <c r="I210" s="553"/>
      <c r="J210" s="474"/>
      <c r="K210" s="567" t="s">
        <v>40</v>
      </c>
      <c r="L210" s="565" t="s">
        <v>9</v>
      </c>
      <c r="M210" s="565" t="s">
        <v>106</v>
      </c>
      <c r="N210" s="569" t="s">
        <v>401</v>
      </c>
      <c r="O210" s="565" t="s">
        <v>361</v>
      </c>
      <c r="P210" s="554">
        <v>10.725</v>
      </c>
      <c r="Q210" s="554"/>
      <c r="R210" s="554"/>
      <c r="S210" s="554"/>
      <c r="T210" s="554"/>
      <c r="U210" s="322">
        <f>P210+Q210+R210+S210+T210</f>
        <v>10.725</v>
      </c>
      <c r="V210" s="303" t="s">
        <v>35</v>
      </c>
      <c r="W210" s="125" t="s">
        <v>558</v>
      </c>
    </row>
    <row r="211" spans="1:23" s="18" customFormat="1" ht="48.75" customHeight="1" outlineLevel="2" x14ac:dyDescent="0.2">
      <c r="A211" s="36"/>
      <c r="B211" s="566"/>
      <c r="C211" s="553">
        <v>2</v>
      </c>
      <c r="D211" s="553">
        <v>10</v>
      </c>
      <c r="E211" s="553"/>
      <c r="F211" s="553"/>
      <c r="G211" s="553"/>
      <c r="H211" s="553"/>
      <c r="I211" s="553" t="s">
        <v>50</v>
      </c>
      <c r="J211" s="474" t="s">
        <v>15</v>
      </c>
      <c r="K211" s="568"/>
      <c r="L211" s="566"/>
      <c r="M211" s="566"/>
      <c r="N211" s="570"/>
      <c r="O211" s="566"/>
      <c r="P211" s="491">
        <v>8.0060000000000002</v>
      </c>
      <c r="Q211" s="491">
        <v>17.643000000000001</v>
      </c>
      <c r="R211" s="491">
        <v>18.808</v>
      </c>
      <c r="S211" s="491">
        <v>20.199000000000002</v>
      </c>
      <c r="T211" s="491">
        <v>21.614000000000001</v>
      </c>
      <c r="U211" s="491">
        <f>P211+Q211+R211+S211+T211</f>
        <v>86.27000000000001</v>
      </c>
      <c r="V211" s="319" t="s">
        <v>34</v>
      </c>
      <c r="W211" s="360" t="s">
        <v>559</v>
      </c>
    </row>
    <row r="212" spans="1:23" s="18" customFormat="1" ht="33.75" customHeight="1" outlineLevel="2" x14ac:dyDescent="0.25">
      <c r="A212" s="23"/>
      <c r="B212" s="58"/>
      <c r="C212" s="131"/>
      <c r="D212" s="131"/>
      <c r="E212" s="131"/>
      <c r="F212" s="131"/>
      <c r="G212" s="131"/>
      <c r="H212" s="131"/>
      <c r="I212" s="131"/>
      <c r="J212" s="132"/>
      <c r="K212" s="138" t="s">
        <v>448</v>
      </c>
      <c r="L212" s="137" t="s">
        <v>9</v>
      </c>
      <c r="M212" s="131"/>
      <c r="N212" s="131"/>
      <c r="O212" s="131"/>
      <c r="P212" s="463">
        <f>P214+P215+P216</f>
        <v>25.35</v>
      </c>
      <c r="Q212" s="463">
        <f t="shared" ref="Q212:U212" si="19">Q214+Q215+Q216</f>
        <v>24.725000000000001</v>
      </c>
      <c r="R212" s="463">
        <f t="shared" si="19"/>
        <v>26.381</v>
      </c>
      <c r="S212" s="463">
        <f t="shared" si="19"/>
        <v>28.309000000000001</v>
      </c>
      <c r="T212" s="463">
        <f t="shared" si="19"/>
        <v>30.291</v>
      </c>
      <c r="U212" s="463">
        <f t="shared" si="19"/>
        <v>135.05600000000001</v>
      </c>
      <c r="V212" s="134"/>
      <c r="W212" s="134"/>
    </row>
    <row r="213" spans="1:23" s="18" customFormat="1" ht="15" customHeight="1" outlineLevel="2" x14ac:dyDescent="0.25">
      <c r="A213" s="23"/>
      <c r="B213" s="58"/>
      <c r="C213" s="131"/>
      <c r="D213" s="131"/>
      <c r="E213" s="131"/>
      <c r="F213" s="131"/>
      <c r="G213" s="131"/>
      <c r="H213" s="131"/>
      <c r="I213" s="131"/>
      <c r="J213" s="132"/>
      <c r="K213" s="136" t="s">
        <v>435</v>
      </c>
      <c r="L213" s="137"/>
      <c r="M213" s="131"/>
      <c r="N213" s="131"/>
      <c r="O213" s="131"/>
      <c r="P213" s="463"/>
      <c r="Q213" s="463"/>
      <c r="R213" s="463"/>
      <c r="S213" s="463"/>
      <c r="T213" s="463"/>
      <c r="U213" s="463"/>
      <c r="V213" s="134"/>
      <c r="W213" s="134"/>
    </row>
    <row r="214" spans="1:23" s="18" customFormat="1" ht="32.25" customHeight="1" outlineLevel="2" x14ac:dyDescent="0.25">
      <c r="A214" s="23"/>
      <c r="B214" s="58"/>
      <c r="C214" s="131"/>
      <c r="D214" s="131"/>
      <c r="E214" s="131"/>
      <c r="F214" s="131"/>
      <c r="G214" s="131"/>
      <c r="H214" s="131"/>
      <c r="I214" s="131"/>
      <c r="J214" s="132"/>
      <c r="K214" s="136" t="s">
        <v>436</v>
      </c>
      <c r="L214" s="137" t="s">
        <v>9</v>
      </c>
      <c r="M214" s="131"/>
      <c r="N214" s="131"/>
      <c r="O214" s="131"/>
      <c r="P214" s="463">
        <f>P208+P210</f>
        <v>16.186</v>
      </c>
      <c r="Q214" s="463">
        <v>0</v>
      </c>
      <c r="R214" s="463">
        <v>0</v>
      </c>
      <c r="S214" s="463">
        <v>0</v>
      </c>
      <c r="T214" s="463">
        <v>0</v>
      </c>
      <c r="U214" s="463">
        <f>U208+U210</f>
        <v>16.186</v>
      </c>
      <c r="V214" s="134"/>
      <c r="W214" s="134"/>
    </row>
    <row r="215" spans="1:23" s="18" customFormat="1" ht="33.75" customHeight="1" outlineLevel="2" x14ac:dyDescent="0.25">
      <c r="A215" s="23"/>
      <c r="B215" s="58"/>
      <c r="C215" s="131"/>
      <c r="D215" s="131"/>
      <c r="E215" s="131"/>
      <c r="F215" s="131"/>
      <c r="G215" s="131"/>
      <c r="H215" s="131"/>
      <c r="I215" s="131"/>
      <c r="J215" s="132"/>
      <c r="K215" s="136" t="s">
        <v>437</v>
      </c>
      <c r="L215" s="137" t="s">
        <v>9</v>
      </c>
      <c r="M215" s="131"/>
      <c r="N215" s="131"/>
      <c r="O215" s="131"/>
      <c r="P215" s="463">
        <f>P209+P211</f>
        <v>9.1639999999999997</v>
      </c>
      <c r="Q215" s="463">
        <f>Q209+Q211</f>
        <v>24.725000000000001</v>
      </c>
      <c r="R215" s="463">
        <f>R209+R211</f>
        <v>26.381</v>
      </c>
      <c r="S215" s="463">
        <f>S209+S211</f>
        <v>28.309000000000001</v>
      </c>
      <c r="T215" s="463">
        <f>T209+T211</f>
        <v>30.291</v>
      </c>
      <c r="U215" s="463">
        <f>U209+U211</f>
        <v>118.87</v>
      </c>
      <c r="V215" s="134"/>
      <c r="W215" s="134"/>
    </row>
    <row r="216" spans="1:23" s="18" customFormat="1" ht="33" customHeight="1" outlineLevel="2" x14ac:dyDescent="0.25">
      <c r="A216" s="23"/>
      <c r="B216" s="58"/>
      <c r="C216" s="131"/>
      <c r="D216" s="131"/>
      <c r="E216" s="131"/>
      <c r="F216" s="131"/>
      <c r="G216" s="131"/>
      <c r="H216" s="131"/>
      <c r="I216" s="131"/>
      <c r="J216" s="132"/>
      <c r="K216" s="136" t="s">
        <v>438</v>
      </c>
      <c r="L216" s="137" t="s">
        <v>9</v>
      </c>
      <c r="M216" s="131"/>
      <c r="N216" s="131"/>
      <c r="O216" s="131"/>
      <c r="P216" s="463">
        <v>0</v>
      </c>
      <c r="Q216" s="463">
        <v>0</v>
      </c>
      <c r="R216" s="463">
        <v>0</v>
      </c>
      <c r="S216" s="463">
        <v>0</v>
      </c>
      <c r="T216" s="463">
        <v>0</v>
      </c>
      <c r="U216" s="463">
        <v>0</v>
      </c>
      <c r="V216" s="134"/>
      <c r="W216" s="134"/>
    </row>
    <row r="217" spans="1:23" s="18" customFormat="1" ht="21.75" customHeight="1" outlineLevel="1" x14ac:dyDescent="0.25">
      <c r="A217" s="283"/>
      <c r="B217" s="240" t="s">
        <v>1</v>
      </c>
      <c r="C217" s="284">
        <v>2</v>
      </c>
      <c r="D217" s="284">
        <v>12</v>
      </c>
      <c r="E217" s="284">
        <v>0</v>
      </c>
      <c r="F217" s="284">
        <v>0</v>
      </c>
      <c r="G217" s="284">
        <v>0</v>
      </c>
      <c r="H217" s="284">
        <v>0</v>
      </c>
      <c r="I217" s="284" t="s">
        <v>52</v>
      </c>
      <c r="J217" s="54"/>
      <c r="K217" s="614" t="s">
        <v>476</v>
      </c>
      <c r="L217" s="615"/>
      <c r="M217" s="615"/>
      <c r="N217" s="615"/>
      <c r="O217" s="616"/>
      <c r="P217" s="167"/>
      <c r="Q217" s="167"/>
      <c r="R217" s="167"/>
      <c r="S217" s="167"/>
      <c r="T217" s="167"/>
      <c r="U217" s="167"/>
      <c r="V217" s="275"/>
      <c r="W217" s="275"/>
    </row>
    <row r="218" spans="1:23" s="18" customFormat="1" ht="39" customHeight="1" outlineLevel="2" x14ac:dyDescent="0.25">
      <c r="A218" s="23"/>
      <c r="B218" s="99" t="s">
        <v>2</v>
      </c>
      <c r="C218" s="57">
        <v>2</v>
      </c>
      <c r="D218" s="57">
        <v>12</v>
      </c>
      <c r="E218" s="57">
        <v>27</v>
      </c>
      <c r="F218" s="57"/>
      <c r="G218" s="57"/>
      <c r="H218" s="57"/>
      <c r="I218" s="57" t="s">
        <v>52</v>
      </c>
      <c r="J218" s="56"/>
      <c r="K218" s="208" t="s">
        <v>175</v>
      </c>
      <c r="L218" s="77" t="s">
        <v>81</v>
      </c>
      <c r="M218" s="55"/>
      <c r="N218" s="77" t="s">
        <v>103</v>
      </c>
      <c r="O218" s="55"/>
      <c r="P218" s="109">
        <v>74</v>
      </c>
      <c r="Q218" s="109">
        <v>78</v>
      </c>
      <c r="R218" s="109">
        <v>80</v>
      </c>
      <c r="S218" s="109">
        <v>82</v>
      </c>
      <c r="T218" s="109">
        <v>85</v>
      </c>
      <c r="U218" s="206"/>
      <c r="V218" s="93"/>
      <c r="W218" s="93"/>
    </row>
    <row r="219" spans="1:23" s="18" customFormat="1" ht="33.75" customHeight="1" outlineLevel="2" x14ac:dyDescent="0.25">
      <c r="A219" s="23"/>
      <c r="B219" s="565" t="s">
        <v>4</v>
      </c>
      <c r="C219" s="57"/>
      <c r="D219" s="57"/>
      <c r="E219" s="57"/>
      <c r="F219" s="57"/>
      <c r="G219" s="57"/>
      <c r="H219" s="57"/>
      <c r="I219" s="57"/>
      <c r="J219" s="56"/>
      <c r="K219" s="195" t="s">
        <v>176</v>
      </c>
      <c r="L219" s="77" t="s">
        <v>8</v>
      </c>
      <c r="M219" s="55"/>
      <c r="N219" s="77" t="s">
        <v>103</v>
      </c>
      <c r="O219" s="55"/>
      <c r="P219" s="109">
        <v>27</v>
      </c>
      <c r="Q219" s="109">
        <v>30</v>
      </c>
      <c r="R219" s="109">
        <v>33</v>
      </c>
      <c r="S219" s="109">
        <v>36</v>
      </c>
      <c r="T219" s="109">
        <v>40</v>
      </c>
      <c r="U219" s="206"/>
      <c r="V219" s="93"/>
      <c r="W219" s="93"/>
    </row>
    <row r="220" spans="1:23" s="18" customFormat="1" ht="27.75" customHeight="1" outlineLevel="2" x14ac:dyDescent="0.25">
      <c r="A220" s="23"/>
      <c r="B220" s="633"/>
      <c r="C220" s="209"/>
      <c r="D220" s="209"/>
      <c r="E220" s="209"/>
      <c r="F220" s="209"/>
      <c r="G220" s="209"/>
      <c r="H220" s="209"/>
      <c r="I220" s="209"/>
      <c r="J220" s="56"/>
      <c r="K220" s="190" t="s">
        <v>177</v>
      </c>
      <c r="L220" s="89" t="s">
        <v>400</v>
      </c>
      <c r="M220" s="102"/>
      <c r="N220" s="89" t="s">
        <v>103</v>
      </c>
      <c r="O220" s="102"/>
      <c r="P220" s="109">
        <v>1600</v>
      </c>
      <c r="Q220" s="109">
        <v>1800</v>
      </c>
      <c r="R220" s="109">
        <v>2000</v>
      </c>
      <c r="S220" s="109">
        <v>2100</v>
      </c>
      <c r="T220" s="109">
        <v>2300</v>
      </c>
      <c r="U220" s="206"/>
      <c r="V220" s="93"/>
      <c r="W220" s="93"/>
    </row>
    <row r="221" spans="1:23" s="18" customFormat="1" ht="27.75" customHeight="1" outlineLevel="2" x14ac:dyDescent="0.25">
      <c r="A221" s="23"/>
      <c r="B221" s="234" t="s">
        <v>4</v>
      </c>
      <c r="C221" s="57"/>
      <c r="D221" s="57"/>
      <c r="E221" s="57"/>
      <c r="F221" s="57"/>
      <c r="G221" s="57"/>
      <c r="H221" s="57"/>
      <c r="I221" s="57"/>
      <c r="J221" s="271"/>
      <c r="K221" s="542" t="s">
        <v>499</v>
      </c>
      <c r="L221" s="121" t="s">
        <v>227</v>
      </c>
      <c r="M221" s="543"/>
      <c r="N221" s="77" t="s">
        <v>103</v>
      </c>
      <c r="O221" s="543"/>
      <c r="P221" s="104" t="s">
        <v>388</v>
      </c>
      <c r="Q221" s="104" t="s">
        <v>388</v>
      </c>
      <c r="R221" s="104" t="s">
        <v>388</v>
      </c>
      <c r="S221" s="104" t="s">
        <v>388</v>
      </c>
      <c r="T221" s="104" t="s">
        <v>388</v>
      </c>
      <c r="U221" s="206"/>
      <c r="V221" s="93"/>
      <c r="W221" s="93"/>
    </row>
    <row r="222" spans="1:23" s="18" customFormat="1" ht="46.5" customHeight="1" outlineLevel="2" x14ac:dyDescent="0.25">
      <c r="A222" s="23"/>
      <c r="B222" s="166" t="s">
        <v>31</v>
      </c>
      <c r="C222" s="167">
        <v>2</v>
      </c>
      <c r="D222" s="167">
        <v>12</v>
      </c>
      <c r="E222" s="167"/>
      <c r="F222" s="167"/>
      <c r="G222" s="167"/>
      <c r="H222" s="167"/>
      <c r="I222" s="167" t="s">
        <v>52</v>
      </c>
      <c r="J222" s="56" t="s">
        <v>17</v>
      </c>
      <c r="K222" s="163" t="s">
        <v>427</v>
      </c>
      <c r="L222" s="167" t="s">
        <v>9</v>
      </c>
      <c r="M222" s="167" t="s">
        <v>104</v>
      </c>
      <c r="N222" s="167" t="s">
        <v>103</v>
      </c>
      <c r="O222" s="167" t="s">
        <v>119</v>
      </c>
      <c r="P222" s="427">
        <v>1</v>
      </c>
      <c r="Q222" s="427">
        <v>1.07</v>
      </c>
      <c r="R222" s="427">
        <v>1.1439999999999999</v>
      </c>
      <c r="S222" s="427">
        <v>1.2250000000000001</v>
      </c>
      <c r="T222" s="427">
        <v>1.31</v>
      </c>
      <c r="U222" s="428">
        <f>P222+Q222+R222+S222+T222</f>
        <v>5.7490000000000006</v>
      </c>
      <c r="V222" s="171" t="s">
        <v>34</v>
      </c>
      <c r="W222" s="171" t="s">
        <v>428</v>
      </c>
    </row>
    <row r="223" spans="1:23" s="18" customFormat="1" ht="48" customHeight="1" outlineLevel="2" x14ac:dyDescent="0.25">
      <c r="A223" s="23"/>
      <c r="B223" s="99" t="s">
        <v>31</v>
      </c>
      <c r="C223" s="55">
        <v>2</v>
      </c>
      <c r="D223" s="55">
        <v>12</v>
      </c>
      <c r="E223" s="55"/>
      <c r="F223" s="55"/>
      <c r="G223" s="55"/>
      <c r="H223" s="55"/>
      <c r="I223" s="55" t="s">
        <v>52</v>
      </c>
      <c r="J223" s="56" t="s">
        <v>17</v>
      </c>
      <c r="K223" s="100" t="s">
        <v>429</v>
      </c>
      <c r="L223" s="55" t="s">
        <v>9</v>
      </c>
      <c r="M223" s="55" t="s">
        <v>104</v>
      </c>
      <c r="N223" s="55" t="s">
        <v>103</v>
      </c>
      <c r="O223" s="55" t="s">
        <v>119</v>
      </c>
      <c r="P223" s="428">
        <v>0.50900000000000001</v>
      </c>
      <c r="Q223" s="428">
        <v>0.54500000000000004</v>
      </c>
      <c r="R223" s="428">
        <v>0.58299999999999996</v>
      </c>
      <c r="S223" s="428">
        <v>0.625</v>
      </c>
      <c r="T223" s="428">
        <v>0.66700000000000004</v>
      </c>
      <c r="U223" s="428">
        <f>P223+Q223+R223+S223+T223</f>
        <v>2.9290000000000003</v>
      </c>
      <c r="V223" s="171" t="s">
        <v>34</v>
      </c>
      <c r="W223" s="171" t="s">
        <v>428</v>
      </c>
    </row>
    <row r="224" spans="1:23" s="18" customFormat="1" ht="48.75" customHeight="1" outlineLevel="2" x14ac:dyDescent="0.25">
      <c r="A224" s="23"/>
      <c r="B224" s="99" t="s">
        <v>31</v>
      </c>
      <c r="C224" s="55">
        <v>2</v>
      </c>
      <c r="D224" s="55">
        <v>12</v>
      </c>
      <c r="E224" s="55"/>
      <c r="F224" s="55"/>
      <c r="G224" s="55"/>
      <c r="H224" s="55"/>
      <c r="I224" s="55" t="s">
        <v>52</v>
      </c>
      <c r="J224" s="56" t="s">
        <v>17</v>
      </c>
      <c r="K224" s="100" t="s">
        <v>430</v>
      </c>
      <c r="L224" s="55" t="s">
        <v>9</v>
      </c>
      <c r="M224" s="55" t="s">
        <v>104</v>
      </c>
      <c r="N224" s="55" t="s">
        <v>103</v>
      </c>
      <c r="O224" s="55" t="s">
        <v>119</v>
      </c>
      <c r="P224" s="428">
        <v>0.80300000000000005</v>
      </c>
      <c r="Q224" s="428">
        <v>0.83399999999999996</v>
      </c>
      <c r="R224" s="428">
        <v>0.877</v>
      </c>
      <c r="S224" s="428">
        <v>0.93899999999999995</v>
      </c>
      <c r="T224" s="428">
        <v>1.004</v>
      </c>
      <c r="U224" s="428">
        <f>P224+Q224+R224+S224+T224</f>
        <v>4.4570000000000007</v>
      </c>
      <c r="V224" s="171" t="s">
        <v>34</v>
      </c>
      <c r="W224" s="171" t="s">
        <v>428</v>
      </c>
    </row>
    <row r="225" spans="1:23" s="18" customFormat="1" ht="48.75" customHeight="1" outlineLevel="2" x14ac:dyDescent="0.25">
      <c r="A225" s="23"/>
      <c r="B225" s="99" t="s">
        <v>31</v>
      </c>
      <c r="C225" s="55">
        <v>2</v>
      </c>
      <c r="D225" s="55">
        <v>12</v>
      </c>
      <c r="E225" s="55"/>
      <c r="F225" s="55"/>
      <c r="G225" s="55"/>
      <c r="H225" s="55"/>
      <c r="I225" s="55" t="s">
        <v>52</v>
      </c>
      <c r="J225" s="56" t="s">
        <v>27</v>
      </c>
      <c r="K225" s="100" t="s">
        <v>42</v>
      </c>
      <c r="L225" s="55" t="s">
        <v>9</v>
      </c>
      <c r="M225" s="55" t="s">
        <v>104</v>
      </c>
      <c r="N225" s="55" t="s">
        <v>103</v>
      </c>
      <c r="O225" s="55" t="s">
        <v>119</v>
      </c>
      <c r="P225" s="464">
        <v>3.8050000000000002</v>
      </c>
      <c r="Q225" s="464">
        <v>4.6950000000000003</v>
      </c>
      <c r="R225" s="464">
        <v>5.2030000000000003</v>
      </c>
      <c r="S225" s="464">
        <v>5.6159999999999997</v>
      </c>
      <c r="T225" s="464">
        <v>6.0090000000000003</v>
      </c>
      <c r="U225" s="428">
        <f>P225+Q225+R225+S225+T225</f>
        <v>25.327999999999999</v>
      </c>
      <c r="V225" s="171" t="s">
        <v>34</v>
      </c>
      <c r="W225" s="171" t="s">
        <v>431</v>
      </c>
    </row>
    <row r="226" spans="1:23" s="18" customFormat="1" ht="104.25" customHeight="1" outlineLevel="2" x14ac:dyDescent="0.25">
      <c r="A226" s="23"/>
      <c r="B226" s="435" t="s">
        <v>31</v>
      </c>
      <c r="C226" s="55"/>
      <c r="D226" s="55"/>
      <c r="E226" s="55"/>
      <c r="F226" s="55"/>
      <c r="G226" s="55"/>
      <c r="H226" s="55"/>
      <c r="I226" s="55"/>
      <c r="J226" s="56"/>
      <c r="K226" s="163" t="s">
        <v>550</v>
      </c>
      <c r="L226" s="167" t="s">
        <v>8</v>
      </c>
      <c r="M226" s="55" t="s">
        <v>551</v>
      </c>
      <c r="N226" s="55" t="s">
        <v>103</v>
      </c>
      <c r="O226" s="55" t="s">
        <v>228</v>
      </c>
      <c r="P226" s="642" t="s">
        <v>552</v>
      </c>
      <c r="Q226" s="643"/>
      <c r="R226" s="643"/>
      <c r="S226" s="643"/>
      <c r="T226" s="644"/>
      <c r="U226" s="173"/>
      <c r="V226" s="93"/>
      <c r="W226" s="93"/>
    </row>
    <row r="227" spans="1:23" s="18" customFormat="1" ht="36.75" customHeight="1" outlineLevel="2" x14ac:dyDescent="0.25">
      <c r="A227" s="23"/>
      <c r="B227" s="58"/>
      <c r="C227" s="131"/>
      <c r="D227" s="131"/>
      <c r="E227" s="131"/>
      <c r="F227" s="131"/>
      <c r="G227" s="131"/>
      <c r="H227" s="131"/>
      <c r="I227" s="131"/>
      <c r="J227" s="313"/>
      <c r="K227" s="138" t="s">
        <v>449</v>
      </c>
      <c r="L227" s="137" t="s">
        <v>9</v>
      </c>
      <c r="M227" s="131"/>
      <c r="N227" s="131"/>
      <c r="O227" s="131"/>
      <c r="P227" s="436">
        <f>P229+P230+P231</f>
        <v>6.117</v>
      </c>
      <c r="Q227" s="436">
        <f t="shared" ref="Q227:U227" si="20">Q229+Q230+Q231</f>
        <v>7.1440000000000001</v>
      </c>
      <c r="R227" s="436">
        <f t="shared" si="20"/>
        <v>7.8070000000000004</v>
      </c>
      <c r="S227" s="436">
        <f t="shared" si="20"/>
        <v>8.4049999999999994</v>
      </c>
      <c r="T227" s="436">
        <f t="shared" si="20"/>
        <v>8.99</v>
      </c>
      <c r="U227" s="436">
        <f t="shared" si="20"/>
        <v>38.463000000000001</v>
      </c>
      <c r="V227" s="361"/>
      <c r="W227" s="361"/>
    </row>
    <row r="228" spans="1:23" s="18" customFormat="1" ht="15" customHeight="1" outlineLevel="2" x14ac:dyDescent="0.25">
      <c r="A228" s="23"/>
      <c r="B228" s="58"/>
      <c r="C228" s="131"/>
      <c r="D228" s="131"/>
      <c r="E228" s="131"/>
      <c r="F228" s="131"/>
      <c r="G228" s="131"/>
      <c r="H228" s="131"/>
      <c r="I228" s="131"/>
      <c r="J228" s="313"/>
      <c r="K228" s="136" t="s">
        <v>435</v>
      </c>
      <c r="L228" s="137"/>
      <c r="M228" s="131"/>
      <c r="N228" s="131"/>
      <c r="O228" s="131"/>
      <c r="P228" s="465"/>
      <c r="Q228" s="465"/>
      <c r="R228" s="465"/>
      <c r="S228" s="465"/>
      <c r="T228" s="465"/>
      <c r="U228" s="437"/>
      <c r="V228" s="361"/>
      <c r="W228" s="361"/>
    </row>
    <row r="229" spans="1:23" s="18" customFormat="1" ht="31.5" customHeight="1" outlineLevel="2" x14ac:dyDescent="0.25">
      <c r="A229" s="23"/>
      <c r="B229" s="58"/>
      <c r="C229" s="131"/>
      <c r="D229" s="131"/>
      <c r="E229" s="131"/>
      <c r="F229" s="131"/>
      <c r="G229" s="131"/>
      <c r="H229" s="131"/>
      <c r="I229" s="131"/>
      <c r="J229" s="313"/>
      <c r="K229" s="136" t="s">
        <v>436</v>
      </c>
      <c r="L229" s="137" t="s">
        <v>9</v>
      </c>
      <c r="M229" s="131"/>
      <c r="N229" s="131"/>
      <c r="O229" s="131"/>
      <c r="P229" s="436">
        <v>0</v>
      </c>
      <c r="Q229" s="436">
        <v>0</v>
      </c>
      <c r="R229" s="436">
        <v>0</v>
      </c>
      <c r="S229" s="436">
        <v>0</v>
      </c>
      <c r="T229" s="436">
        <v>0</v>
      </c>
      <c r="U229" s="436">
        <v>0</v>
      </c>
      <c r="V229" s="361"/>
      <c r="W229" s="361"/>
    </row>
    <row r="230" spans="1:23" s="18" customFormat="1" ht="33" customHeight="1" outlineLevel="2" x14ac:dyDescent="0.25">
      <c r="A230" s="23"/>
      <c r="B230" s="58"/>
      <c r="C230" s="131"/>
      <c r="D230" s="131"/>
      <c r="E230" s="131"/>
      <c r="F230" s="131"/>
      <c r="G230" s="131"/>
      <c r="H230" s="131"/>
      <c r="I230" s="131"/>
      <c r="J230" s="313"/>
      <c r="K230" s="136" t="s">
        <v>437</v>
      </c>
      <c r="L230" s="137" t="s">
        <v>9</v>
      </c>
      <c r="M230" s="131"/>
      <c r="N230" s="131"/>
      <c r="O230" s="131"/>
      <c r="P230" s="436">
        <f>P222+P223+P224+P225</f>
        <v>6.117</v>
      </c>
      <c r="Q230" s="436">
        <f t="shared" ref="Q230:U230" si="21">Q222+Q223+Q224+Q225</f>
        <v>7.1440000000000001</v>
      </c>
      <c r="R230" s="436">
        <f t="shared" si="21"/>
        <v>7.8070000000000004</v>
      </c>
      <c r="S230" s="436">
        <f t="shared" si="21"/>
        <v>8.4049999999999994</v>
      </c>
      <c r="T230" s="436">
        <f t="shared" si="21"/>
        <v>8.99</v>
      </c>
      <c r="U230" s="436">
        <f t="shared" si="21"/>
        <v>38.463000000000001</v>
      </c>
      <c r="V230" s="361"/>
      <c r="W230" s="361"/>
    </row>
    <row r="231" spans="1:23" s="18" customFormat="1" ht="35.25" customHeight="1" outlineLevel="2" x14ac:dyDescent="0.25">
      <c r="A231" s="23"/>
      <c r="B231" s="58"/>
      <c r="C231" s="131"/>
      <c r="D231" s="131"/>
      <c r="E231" s="131"/>
      <c r="F231" s="131"/>
      <c r="G231" s="131"/>
      <c r="H231" s="131"/>
      <c r="I231" s="131"/>
      <c r="J231" s="313"/>
      <c r="K231" s="136" t="s">
        <v>438</v>
      </c>
      <c r="L231" s="137" t="s">
        <v>9</v>
      </c>
      <c r="M231" s="131"/>
      <c r="N231" s="131"/>
      <c r="O231" s="131"/>
      <c r="P231" s="436">
        <v>0</v>
      </c>
      <c r="Q231" s="436">
        <v>0</v>
      </c>
      <c r="R231" s="436">
        <v>0</v>
      </c>
      <c r="S231" s="436">
        <v>0</v>
      </c>
      <c r="T231" s="436">
        <v>0</v>
      </c>
      <c r="U231" s="436">
        <v>0</v>
      </c>
      <c r="V231" s="361"/>
      <c r="W231" s="361"/>
    </row>
    <row r="232" spans="1:23" s="19" customFormat="1" ht="21" customHeight="1" outlineLevel="1" x14ac:dyDescent="0.25">
      <c r="A232" s="27"/>
      <c r="B232" s="172" t="s">
        <v>1</v>
      </c>
      <c r="C232" s="53">
        <v>2</v>
      </c>
      <c r="D232" s="53">
        <v>14</v>
      </c>
      <c r="E232" s="53">
        <v>0</v>
      </c>
      <c r="F232" s="53">
        <v>0</v>
      </c>
      <c r="G232" s="53">
        <v>0</v>
      </c>
      <c r="H232" s="53">
        <v>0</v>
      </c>
      <c r="I232" s="53" t="s">
        <v>52</v>
      </c>
      <c r="J232" s="54"/>
      <c r="K232" s="608" t="s">
        <v>477</v>
      </c>
      <c r="L232" s="609"/>
      <c r="M232" s="609"/>
      <c r="N232" s="610"/>
      <c r="O232" s="57"/>
      <c r="P232" s="209"/>
      <c r="Q232" s="209"/>
      <c r="R232" s="209"/>
      <c r="S232" s="209"/>
      <c r="T232" s="209"/>
      <c r="U232" s="57"/>
      <c r="V232" s="90"/>
      <c r="W232" s="90"/>
    </row>
    <row r="233" spans="1:23" s="18" customFormat="1" ht="25.5" customHeight="1" outlineLevel="2" x14ac:dyDescent="0.25">
      <c r="A233" s="23"/>
      <c r="B233" s="99" t="s">
        <v>2</v>
      </c>
      <c r="C233" s="57">
        <v>2</v>
      </c>
      <c r="D233" s="57">
        <v>14</v>
      </c>
      <c r="E233" s="57">
        <v>28</v>
      </c>
      <c r="F233" s="57"/>
      <c r="G233" s="57"/>
      <c r="H233" s="57"/>
      <c r="I233" s="57" t="s">
        <v>52</v>
      </c>
      <c r="J233" s="56" t="s">
        <v>20</v>
      </c>
      <c r="K233" s="113" t="s">
        <v>178</v>
      </c>
      <c r="L233" s="77" t="s">
        <v>81</v>
      </c>
      <c r="M233" s="55"/>
      <c r="N233" s="77" t="s">
        <v>93</v>
      </c>
      <c r="O233" s="55"/>
      <c r="P233" s="104">
        <v>14.4</v>
      </c>
      <c r="Q233" s="104">
        <v>14.4</v>
      </c>
      <c r="R233" s="104">
        <v>14.3</v>
      </c>
      <c r="S233" s="104">
        <v>14.2</v>
      </c>
      <c r="T233" s="117">
        <v>14</v>
      </c>
      <c r="U233" s="92"/>
      <c r="V233" s="93"/>
      <c r="W233" s="93"/>
    </row>
    <row r="234" spans="1:23" s="18" customFormat="1" ht="33.75" customHeight="1" outlineLevel="2" x14ac:dyDescent="0.25">
      <c r="A234" s="23"/>
      <c r="B234" s="99" t="s">
        <v>2</v>
      </c>
      <c r="C234" s="57"/>
      <c r="D234" s="57"/>
      <c r="E234" s="57"/>
      <c r="F234" s="57"/>
      <c r="G234" s="57"/>
      <c r="H234" s="57"/>
      <c r="I234" s="57"/>
      <c r="J234" s="56"/>
      <c r="K234" s="112" t="s">
        <v>478</v>
      </c>
      <c r="L234" s="77" t="s">
        <v>105</v>
      </c>
      <c r="M234" s="55"/>
      <c r="N234" s="77" t="s">
        <v>93</v>
      </c>
      <c r="O234" s="55"/>
      <c r="P234" s="104">
        <v>4.0999999999999996</v>
      </c>
      <c r="Q234" s="104">
        <v>3.9</v>
      </c>
      <c r="R234" s="104">
        <v>3.7</v>
      </c>
      <c r="S234" s="104">
        <v>3.4</v>
      </c>
      <c r="T234" s="117">
        <v>3.1</v>
      </c>
      <c r="U234" s="92"/>
      <c r="V234" s="93"/>
      <c r="W234" s="93"/>
    </row>
    <row r="235" spans="1:23" s="18" customFormat="1" ht="32.25" customHeight="1" outlineLevel="2" x14ac:dyDescent="0.25">
      <c r="A235" s="23"/>
      <c r="B235" s="99" t="s">
        <v>4</v>
      </c>
      <c r="C235" s="57"/>
      <c r="D235" s="57"/>
      <c r="E235" s="57"/>
      <c r="F235" s="57"/>
      <c r="G235" s="57"/>
      <c r="H235" s="57"/>
      <c r="I235" s="57"/>
      <c r="J235" s="56"/>
      <c r="K235" s="112" t="s">
        <v>479</v>
      </c>
      <c r="L235" s="77" t="s">
        <v>81</v>
      </c>
      <c r="M235" s="55"/>
      <c r="N235" s="77" t="s">
        <v>93</v>
      </c>
      <c r="O235" s="55"/>
      <c r="P235" s="104">
        <v>0.7</v>
      </c>
      <c r="Q235" s="104">
        <v>0.7</v>
      </c>
      <c r="R235" s="104">
        <v>0.8</v>
      </c>
      <c r="S235" s="104">
        <v>0.8</v>
      </c>
      <c r="T235" s="117">
        <v>0.9</v>
      </c>
      <c r="U235" s="92"/>
      <c r="V235" s="93"/>
      <c r="W235" s="93"/>
    </row>
    <row r="236" spans="1:23" s="18" customFormat="1" ht="56.25" customHeight="1" outlineLevel="2" x14ac:dyDescent="0.25">
      <c r="A236" s="23"/>
      <c r="B236" s="99" t="s">
        <v>31</v>
      </c>
      <c r="C236" s="55">
        <v>2</v>
      </c>
      <c r="D236" s="55">
        <v>14</v>
      </c>
      <c r="E236" s="55"/>
      <c r="F236" s="55"/>
      <c r="G236" s="55"/>
      <c r="H236" s="55"/>
      <c r="I236" s="55" t="s">
        <v>52</v>
      </c>
      <c r="J236" s="56" t="s">
        <v>20</v>
      </c>
      <c r="K236" s="100" t="s">
        <v>94</v>
      </c>
      <c r="L236" s="55"/>
      <c r="M236" s="55" t="s">
        <v>106</v>
      </c>
      <c r="N236" s="55" t="s">
        <v>93</v>
      </c>
      <c r="O236" s="55" t="s">
        <v>361</v>
      </c>
      <c r="P236" s="624" t="s">
        <v>417</v>
      </c>
      <c r="Q236" s="625"/>
      <c r="R236" s="625"/>
      <c r="S236" s="625"/>
      <c r="T236" s="626"/>
      <c r="U236" s="210"/>
      <c r="V236" s="93"/>
      <c r="W236" s="93"/>
    </row>
    <row r="237" spans="1:23" s="18" customFormat="1" ht="63.75" customHeight="1" outlineLevel="2" x14ac:dyDescent="0.25">
      <c r="A237" s="36"/>
      <c r="B237" s="126" t="s">
        <v>31</v>
      </c>
      <c r="C237" s="102">
        <v>2</v>
      </c>
      <c r="D237" s="102">
        <v>14</v>
      </c>
      <c r="E237" s="102"/>
      <c r="F237" s="102"/>
      <c r="G237" s="102"/>
      <c r="H237" s="102"/>
      <c r="I237" s="102" t="s">
        <v>52</v>
      </c>
      <c r="J237" s="56" t="s">
        <v>20</v>
      </c>
      <c r="K237" s="127" t="s">
        <v>110</v>
      </c>
      <c r="L237" s="102"/>
      <c r="M237" s="102" t="s">
        <v>106</v>
      </c>
      <c r="N237" s="102" t="s">
        <v>93</v>
      </c>
      <c r="O237" s="102" t="s">
        <v>361</v>
      </c>
      <c r="P237" s="638" t="s">
        <v>417</v>
      </c>
      <c r="Q237" s="639"/>
      <c r="R237" s="639"/>
      <c r="S237" s="639"/>
      <c r="T237" s="640"/>
      <c r="U237" s="285"/>
      <c r="V237" s="286"/>
      <c r="W237" s="286"/>
    </row>
    <row r="238" spans="1:23" s="18" customFormat="1" ht="39" customHeight="1" outlineLevel="2" x14ac:dyDescent="0.25">
      <c r="A238" s="23"/>
      <c r="B238" s="58"/>
      <c r="C238" s="131"/>
      <c r="D238" s="131"/>
      <c r="E238" s="131"/>
      <c r="F238" s="131"/>
      <c r="G238" s="131"/>
      <c r="H238" s="131"/>
      <c r="I238" s="131"/>
      <c r="J238" s="132"/>
      <c r="K238" s="138" t="s">
        <v>450</v>
      </c>
      <c r="L238" s="137" t="s">
        <v>9</v>
      </c>
      <c r="M238" s="131"/>
      <c r="N238" s="131"/>
      <c r="O238" s="131"/>
      <c r="P238" s="272">
        <f>P240+P241+P242</f>
        <v>0</v>
      </c>
      <c r="Q238" s="272">
        <f t="shared" ref="Q238:U238" si="22">Q240+Q241+Q242</f>
        <v>0</v>
      </c>
      <c r="R238" s="272">
        <f t="shared" si="22"/>
        <v>0</v>
      </c>
      <c r="S238" s="272">
        <f t="shared" si="22"/>
        <v>0</v>
      </c>
      <c r="T238" s="272">
        <f t="shared" si="22"/>
        <v>0</v>
      </c>
      <c r="U238" s="272">
        <f t="shared" si="22"/>
        <v>0</v>
      </c>
      <c r="V238" s="135"/>
      <c r="W238" s="135"/>
    </row>
    <row r="239" spans="1:23" s="18" customFormat="1" ht="18.75" customHeight="1" outlineLevel="2" x14ac:dyDescent="0.25">
      <c r="A239" s="23"/>
      <c r="B239" s="58"/>
      <c r="C239" s="131"/>
      <c r="D239" s="131"/>
      <c r="E239" s="131"/>
      <c r="F239" s="131"/>
      <c r="G239" s="131"/>
      <c r="H239" s="131"/>
      <c r="I239" s="131"/>
      <c r="J239" s="132"/>
      <c r="K239" s="136" t="s">
        <v>435</v>
      </c>
      <c r="L239" s="137"/>
      <c r="M239" s="131"/>
      <c r="N239" s="131"/>
      <c r="O239" s="131"/>
      <c r="P239" s="362"/>
      <c r="Q239" s="362"/>
      <c r="R239" s="362"/>
      <c r="S239" s="362"/>
      <c r="T239" s="362"/>
      <c r="U239" s="363"/>
      <c r="V239" s="135"/>
      <c r="W239" s="135"/>
    </row>
    <row r="240" spans="1:23" s="18" customFormat="1" ht="36" customHeight="1" outlineLevel="2" x14ac:dyDescent="0.25">
      <c r="A240" s="23"/>
      <c r="B240" s="58"/>
      <c r="C240" s="131"/>
      <c r="D240" s="131"/>
      <c r="E240" s="131"/>
      <c r="F240" s="131"/>
      <c r="G240" s="131"/>
      <c r="H240" s="131"/>
      <c r="I240" s="131"/>
      <c r="J240" s="132"/>
      <c r="K240" s="136" t="s">
        <v>436</v>
      </c>
      <c r="L240" s="137" t="s">
        <v>9</v>
      </c>
      <c r="M240" s="131"/>
      <c r="N240" s="131"/>
      <c r="O240" s="131"/>
      <c r="P240" s="272">
        <v>0</v>
      </c>
      <c r="Q240" s="272">
        <v>0</v>
      </c>
      <c r="R240" s="272">
        <v>0</v>
      </c>
      <c r="S240" s="272">
        <v>0</v>
      </c>
      <c r="T240" s="272">
        <v>0</v>
      </c>
      <c r="U240" s="364">
        <v>0</v>
      </c>
      <c r="V240" s="135"/>
      <c r="W240" s="135"/>
    </row>
    <row r="241" spans="1:23" s="18" customFormat="1" ht="34.5" customHeight="1" outlineLevel="2" x14ac:dyDescent="0.25">
      <c r="A241" s="23"/>
      <c r="B241" s="58"/>
      <c r="C241" s="131"/>
      <c r="D241" s="131"/>
      <c r="E241" s="131"/>
      <c r="F241" s="131"/>
      <c r="G241" s="131"/>
      <c r="H241" s="131"/>
      <c r="I241" s="131"/>
      <c r="J241" s="132"/>
      <c r="K241" s="136" t="s">
        <v>437</v>
      </c>
      <c r="L241" s="137" t="s">
        <v>9</v>
      </c>
      <c r="M241" s="131"/>
      <c r="N241" s="131"/>
      <c r="O241" s="131"/>
      <c r="P241" s="272">
        <v>0</v>
      </c>
      <c r="Q241" s="272">
        <v>0</v>
      </c>
      <c r="R241" s="272">
        <v>0</v>
      </c>
      <c r="S241" s="272">
        <v>0</v>
      </c>
      <c r="T241" s="272">
        <v>0</v>
      </c>
      <c r="U241" s="364">
        <v>0</v>
      </c>
      <c r="V241" s="135"/>
      <c r="W241" s="135"/>
    </row>
    <row r="242" spans="1:23" s="18" customFormat="1" ht="39" customHeight="1" outlineLevel="2" x14ac:dyDescent="0.25">
      <c r="A242" s="23"/>
      <c r="B242" s="58"/>
      <c r="C242" s="131"/>
      <c r="D242" s="131"/>
      <c r="E242" s="131"/>
      <c r="F242" s="131"/>
      <c r="G242" s="131"/>
      <c r="H242" s="131"/>
      <c r="I242" s="131"/>
      <c r="J242" s="132"/>
      <c r="K242" s="136" t="s">
        <v>438</v>
      </c>
      <c r="L242" s="137" t="s">
        <v>9</v>
      </c>
      <c r="M242" s="131"/>
      <c r="N242" s="131"/>
      <c r="O242" s="131"/>
      <c r="P242" s="272">
        <v>0</v>
      </c>
      <c r="Q242" s="272">
        <v>0</v>
      </c>
      <c r="R242" s="272">
        <v>0</v>
      </c>
      <c r="S242" s="272">
        <v>0</v>
      </c>
      <c r="T242" s="272">
        <v>0</v>
      </c>
      <c r="U242" s="364">
        <v>0</v>
      </c>
      <c r="V242" s="135"/>
      <c r="W242" s="135"/>
    </row>
    <row r="243" spans="1:23" s="19" customFormat="1" ht="20.25" customHeight="1" outlineLevel="1" x14ac:dyDescent="0.2">
      <c r="A243" s="287"/>
      <c r="B243" s="240" t="s">
        <v>1</v>
      </c>
      <c r="C243" s="284">
        <v>2</v>
      </c>
      <c r="D243" s="284">
        <v>15</v>
      </c>
      <c r="E243" s="284">
        <v>0</v>
      </c>
      <c r="F243" s="284">
        <v>0</v>
      </c>
      <c r="G243" s="284">
        <v>0</v>
      </c>
      <c r="H243" s="284">
        <v>0</v>
      </c>
      <c r="I243" s="284" t="s">
        <v>52</v>
      </c>
      <c r="J243" s="54"/>
      <c r="K243" s="614" t="s">
        <v>480</v>
      </c>
      <c r="L243" s="615"/>
      <c r="M243" s="615"/>
      <c r="N243" s="615"/>
      <c r="O243" s="615"/>
      <c r="P243" s="615"/>
      <c r="Q243" s="615"/>
      <c r="R243" s="615"/>
      <c r="S243" s="615"/>
      <c r="T243" s="615"/>
      <c r="U243" s="615"/>
      <c r="V243" s="615"/>
      <c r="W243" s="616"/>
    </row>
    <row r="244" spans="1:23" s="18" customFormat="1" ht="33.75" customHeight="1" outlineLevel="2" x14ac:dyDescent="0.25">
      <c r="A244" s="23"/>
      <c r="B244" s="99" t="s">
        <v>2</v>
      </c>
      <c r="C244" s="57">
        <v>2</v>
      </c>
      <c r="D244" s="57">
        <v>15</v>
      </c>
      <c r="E244" s="57">
        <v>29</v>
      </c>
      <c r="F244" s="57"/>
      <c r="G244" s="57"/>
      <c r="H244" s="57"/>
      <c r="I244" s="57" t="s">
        <v>52</v>
      </c>
      <c r="J244" s="56" t="s">
        <v>21</v>
      </c>
      <c r="K244" s="195" t="s">
        <v>179</v>
      </c>
      <c r="L244" s="77" t="s">
        <v>81</v>
      </c>
      <c r="M244" s="55"/>
      <c r="N244" s="121" t="s">
        <v>404</v>
      </c>
      <c r="O244" s="55"/>
      <c r="P244" s="109">
        <v>10</v>
      </c>
      <c r="Q244" s="109">
        <v>10</v>
      </c>
      <c r="R244" s="109">
        <v>10</v>
      </c>
      <c r="S244" s="109">
        <v>10</v>
      </c>
      <c r="T244" s="109">
        <v>10</v>
      </c>
      <c r="U244" s="92"/>
      <c r="V244" s="93"/>
      <c r="W244" s="93"/>
    </row>
    <row r="245" spans="1:23" s="18" customFormat="1" ht="31.5" customHeight="1" outlineLevel="2" x14ac:dyDescent="0.25">
      <c r="A245" s="23"/>
      <c r="B245" s="99" t="s">
        <v>4</v>
      </c>
      <c r="C245" s="55">
        <v>2</v>
      </c>
      <c r="D245" s="55">
        <v>15</v>
      </c>
      <c r="E245" s="55"/>
      <c r="F245" s="55"/>
      <c r="G245" s="55">
        <v>85</v>
      </c>
      <c r="H245" s="55"/>
      <c r="I245" s="55" t="s">
        <v>52</v>
      </c>
      <c r="J245" s="56" t="s">
        <v>21</v>
      </c>
      <c r="K245" s="208" t="s">
        <v>180</v>
      </c>
      <c r="L245" s="77" t="s">
        <v>81</v>
      </c>
      <c r="M245" s="55"/>
      <c r="N245" s="121" t="s">
        <v>404</v>
      </c>
      <c r="O245" s="55"/>
      <c r="P245" s="104">
        <v>65</v>
      </c>
      <c r="Q245" s="104">
        <v>63</v>
      </c>
      <c r="R245" s="104">
        <v>60</v>
      </c>
      <c r="S245" s="104">
        <v>59</v>
      </c>
      <c r="T245" s="104">
        <v>59</v>
      </c>
      <c r="U245" s="92"/>
      <c r="V245" s="93"/>
      <c r="W245" s="93"/>
    </row>
    <row r="246" spans="1:23" s="18" customFormat="1" ht="70.5" customHeight="1" outlineLevel="2" x14ac:dyDescent="0.25">
      <c r="A246" s="23"/>
      <c r="B246" s="99" t="s">
        <v>31</v>
      </c>
      <c r="C246" s="55"/>
      <c r="D246" s="55"/>
      <c r="E246" s="55"/>
      <c r="F246" s="55"/>
      <c r="G246" s="55"/>
      <c r="H246" s="55"/>
      <c r="I246" s="55"/>
      <c r="J246" s="56"/>
      <c r="K246" s="211" t="s">
        <v>416</v>
      </c>
      <c r="L246" s="77"/>
      <c r="M246" s="234" t="s">
        <v>106</v>
      </c>
      <c r="N246" s="156" t="s">
        <v>404</v>
      </c>
      <c r="O246" s="487" t="s">
        <v>418</v>
      </c>
      <c r="P246" s="624" t="s">
        <v>417</v>
      </c>
      <c r="Q246" s="625"/>
      <c r="R246" s="625"/>
      <c r="S246" s="625"/>
      <c r="T246" s="626"/>
      <c r="U246" s="92"/>
      <c r="V246" s="93"/>
      <c r="W246" s="93"/>
    </row>
    <row r="247" spans="1:23" s="18" customFormat="1" ht="37.5" customHeight="1" outlineLevel="2" x14ac:dyDescent="0.25">
      <c r="A247" s="23"/>
      <c r="B247" s="58"/>
      <c r="C247" s="131"/>
      <c r="D247" s="131"/>
      <c r="E247" s="131"/>
      <c r="F247" s="131"/>
      <c r="G247" s="131"/>
      <c r="H247" s="131"/>
      <c r="I247" s="131"/>
      <c r="J247" s="313"/>
      <c r="K247" s="138" t="s">
        <v>451</v>
      </c>
      <c r="L247" s="137" t="s">
        <v>9</v>
      </c>
      <c r="M247" s="131"/>
      <c r="N247" s="212"/>
      <c r="O247" s="325"/>
      <c r="P247" s="272">
        <f>P249+P250+P251</f>
        <v>0</v>
      </c>
      <c r="Q247" s="272">
        <f t="shared" ref="Q247:U247" si="23">Q249+Q250+Q251</f>
        <v>0</v>
      </c>
      <c r="R247" s="272">
        <f t="shared" si="23"/>
        <v>0</v>
      </c>
      <c r="S247" s="272">
        <f t="shared" si="23"/>
        <v>0</v>
      </c>
      <c r="T247" s="272">
        <f t="shared" si="23"/>
        <v>0</v>
      </c>
      <c r="U247" s="272">
        <f t="shared" si="23"/>
        <v>0</v>
      </c>
      <c r="V247" s="135"/>
      <c r="W247" s="135"/>
    </row>
    <row r="248" spans="1:23" s="18" customFormat="1" ht="18" customHeight="1" outlineLevel="2" x14ac:dyDescent="0.25">
      <c r="A248" s="23"/>
      <c r="B248" s="58"/>
      <c r="C248" s="131"/>
      <c r="D248" s="131"/>
      <c r="E248" s="131"/>
      <c r="F248" s="131"/>
      <c r="G248" s="131"/>
      <c r="H248" s="131"/>
      <c r="I248" s="131"/>
      <c r="J248" s="313"/>
      <c r="K248" s="136" t="s">
        <v>435</v>
      </c>
      <c r="L248" s="137"/>
      <c r="M248" s="131"/>
      <c r="N248" s="212"/>
      <c r="O248" s="325"/>
      <c r="P248" s="362"/>
      <c r="Q248" s="362"/>
      <c r="R248" s="362"/>
      <c r="S248" s="362"/>
      <c r="T248" s="362"/>
      <c r="U248" s="131"/>
      <c r="V248" s="135"/>
      <c r="W248" s="135"/>
    </row>
    <row r="249" spans="1:23" s="18" customFormat="1" ht="37.5" customHeight="1" outlineLevel="2" x14ac:dyDescent="0.25">
      <c r="A249" s="23"/>
      <c r="B249" s="58"/>
      <c r="C249" s="131"/>
      <c r="D249" s="131"/>
      <c r="E249" s="131"/>
      <c r="F249" s="131"/>
      <c r="G249" s="131"/>
      <c r="H249" s="131"/>
      <c r="I249" s="131"/>
      <c r="J249" s="313"/>
      <c r="K249" s="136" t="s">
        <v>436</v>
      </c>
      <c r="L249" s="137" t="s">
        <v>9</v>
      </c>
      <c r="M249" s="131"/>
      <c r="N249" s="212"/>
      <c r="O249" s="325"/>
      <c r="P249" s="272">
        <v>0</v>
      </c>
      <c r="Q249" s="272">
        <v>0</v>
      </c>
      <c r="R249" s="272">
        <v>0</v>
      </c>
      <c r="S249" s="272">
        <v>0</v>
      </c>
      <c r="T249" s="272">
        <v>0</v>
      </c>
      <c r="U249" s="364">
        <v>0</v>
      </c>
      <c r="V249" s="135"/>
      <c r="W249" s="135"/>
    </row>
    <row r="250" spans="1:23" s="18" customFormat="1" ht="33" customHeight="1" outlineLevel="2" x14ac:dyDescent="0.25">
      <c r="A250" s="23"/>
      <c r="B250" s="58"/>
      <c r="C250" s="131"/>
      <c r="D250" s="131"/>
      <c r="E250" s="131"/>
      <c r="F250" s="131"/>
      <c r="G250" s="131"/>
      <c r="H250" s="131"/>
      <c r="I250" s="131"/>
      <c r="J250" s="313"/>
      <c r="K250" s="136" t="s">
        <v>437</v>
      </c>
      <c r="L250" s="137" t="s">
        <v>9</v>
      </c>
      <c r="M250" s="131"/>
      <c r="N250" s="212"/>
      <c r="O250" s="325"/>
      <c r="P250" s="272">
        <v>0</v>
      </c>
      <c r="Q250" s="272">
        <v>0</v>
      </c>
      <c r="R250" s="272">
        <v>0</v>
      </c>
      <c r="S250" s="272">
        <v>0</v>
      </c>
      <c r="T250" s="272">
        <v>0</v>
      </c>
      <c r="U250" s="364">
        <v>0</v>
      </c>
      <c r="V250" s="135"/>
      <c r="W250" s="135"/>
    </row>
    <row r="251" spans="1:23" s="18" customFormat="1" ht="36.75" customHeight="1" outlineLevel="2" x14ac:dyDescent="0.25">
      <c r="A251" s="23"/>
      <c r="B251" s="58"/>
      <c r="C251" s="131"/>
      <c r="D251" s="131"/>
      <c r="E251" s="131"/>
      <c r="F251" s="131"/>
      <c r="G251" s="131"/>
      <c r="H251" s="131"/>
      <c r="I251" s="131"/>
      <c r="J251" s="313"/>
      <c r="K251" s="136" t="s">
        <v>438</v>
      </c>
      <c r="L251" s="137" t="s">
        <v>9</v>
      </c>
      <c r="M251" s="131"/>
      <c r="N251" s="212"/>
      <c r="O251" s="325"/>
      <c r="P251" s="272">
        <v>0</v>
      </c>
      <c r="Q251" s="272">
        <v>0</v>
      </c>
      <c r="R251" s="272">
        <v>0</v>
      </c>
      <c r="S251" s="272">
        <v>0</v>
      </c>
      <c r="T251" s="272">
        <v>0</v>
      </c>
      <c r="U251" s="364">
        <v>0</v>
      </c>
      <c r="V251" s="135"/>
      <c r="W251" s="135"/>
    </row>
    <row r="252" spans="1:23" s="18" customFormat="1" ht="27" customHeight="1" outlineLevel="2" x14ac:dyDescent="0.25">
      <c r="A252" s="23"/>
      <c r="B252" s="305"/>
      <c r="C252" s="306"/>
      <c r="D252" s="306"/>
      <c r="E252" s="306"/>
      <c r="F252" s="306"/>
      <c r="G252" s="306"/>
      <c r="H252" s="306"/>
      <c r="I252" s="306"/>
      <c r="J252" s="307"/>
      <c r="K252" s="308" t="s">
        <v>452</v>
      </c>
      <c r="L252" s="309" t="s">
        <v>9</v>
      </c>
      <c r="M252" s="306"/>
      <c r="N252" s="365"/>
      <c r="O252" s="306"/>
      <c r="P252" s="366">
        <f>P254+P255+P256</f>
        <v>53.006999999999998</v>
      </c>
      <c r="Q252" s="366">
        <f t="shared" ref="Q252:U252" si="24">Q254+Q255+Q256</f>
        <v>58.368999999999993</v>
      </c>
      <c r="R252" s="366">
        <f t="shared" si="24"/>
        <v>63.898000000000003</v>
      </c>
      <c r="S252" s="366">
        <f t="shared" si="24"/>
        <v>40.914000000000001</v>
      </c>
      <c r="T252" s="366">
        <f t="shared" si="24"/>
        <v>43.481000000000002</v>
      </c>
      <c r="U252" s="366">
        <f t="shared" si="24"/>
        <v>243.48299999999998</v>
      </c>
      <c r="V252" s="310"/>
      <c r="W252" s="310"/>
    </row>
    <row r="253" spans="1:23" s="18" customFormat="1" ht="14.25" customHeight="1" outlineLevel="2" x14ac:dyDescent="0.25">
      <c r="A253" s="23"/>
      <c r="B253" s="305"/>
      <c r="C253" s="306"/>
      <c r="D253" s="306"/>
      <c r="E253" s="306"/>
      <c r="F253" s="306"/>
      <c r="G253" s="306"/>
      <c r="H253" s="306"/>
      <c r="I253" s="306"/>
      <c r="J253" s="307"/>
      <c r="K253" s="311" t="s">
        <v>435</v>
      </c>
      <c r="L253" s="309"/>
      <c r="M253" s="306"/>
      <c r="N253" s="365"/>
      <c r="O253" s="306"/>
      <c r="P253" s="366"/>
      <c r="Q253" s="366"/>
      <c r="R253" s="366"/>
      <c r="S253" s="366"/>
      <c r="T253" s="366"/>
      <c r="U253" s="367"/>
      <c r="V253" s="310"/>
      <c r="W253" s="310"/>
    </row>
    <row r="254" spans="1:23" s="18" customFormat="1" ht="38.25" customHeight="1" outlineLevel="2" x14ac:dyDescent="0.25">
      <c r="A254" s="23"/>
      <c r="B254" s="305"/>
      <c r="C254" s="306"/>
      <c r="D254" s="306"/>
      <c r="E254" s="306"/>
      <c r="F254" s="306"/>
      <c r="G254" s="306"/>
      <c r="H254" s="306"/>
      <c r="I254" s="306"/>
      <c r="J254" s="307"/>
      <c r="K254" s="311" t="s">
        <v>436</v>
      </c>
      <c r="L254" s="309" t="s">
        <v>9</v>
      </c>
      <c r="M254" s="306"/>
      <c r="N254" s="365"/>
      <c r="O254" s="306"/>
      <c r="P254" s="366">
        <f>P214</f>
        <v>16.186</v>
      </c>
      <c r="Q254" s="366">
        <v>0</v>
      </c>
      <c r="R254" s="366">
        <v>0</v>
      </c>
      <c r="S254" s="366">
        <v>0</v>
      </c>
      <c r="T254" s="366">
        <v>0</v>
      </c>
      <c r="U254" s="366">
        <v>0</v>
      </c>
      <c r="V254" s="310"/>
      <c r="W254" s="310"/>
    </row>
    <row r="255" spans="1:23" s="18" customFormat="1" ht="36.75" customHeight="1" outlineLevel="2" x14ac:dyDescent="0.25">
      <c r="A255" s="23"/>
      <c r="B255" s="305"/>
      <c r="C255" s="306"/>
      <c r="D255" s="306"/>
      <c r="E255" s="306"/>
      <c r="F255" s="306"/>
      <c r="G255" s="306"/>
      <c r="H255" s="306"/>
      <c r="I255" s="306"/>
      <c r="J255" s="307"/>
      <c r="K255" s="311" t="s">
        <v>437</v>
      </c>
      <c r="L255" s="309" t="s">
        <v>9</v>
      </c>
      <c r="M255" s="306"/>
      <c r="N255" s="365"/>
      <c r="O255" s="306"/>
      <c r="P255" s="366">
        <f t="shared" ref="P255:U255" si="25">P147+P161+P190+P203+P215+P230+P241+P250</f>
        <v>36.820999999999998</v>
      </c>
      <c r="Q255" s="366">
        <f t="shared" si="25"/>
        <v>58.368999999999993</v>
      </c>
      <c r="R255" s="366">
        <f t="shared" si="25"/>
        <v>63.898000000000003</v>
      </c>
      <c r="S255" s="366">
        <f t="shared" si="25"/>
        <v>40.914000000000001</v>
      </c>
      <c r="T255" s="366">
        <f t="shared" si="25"/>
        <v>43.481000000000002</v>
      </c>
      <c r="U255" s="366">
        <f t="shared" si="25"/>
        <v>243.48299999999998</v>
      </c>
      <c r="V255" s="310"/>
      <c r="W255" s="310"/>
    </row>
    <row r="256" spans="1:23" s="18" customFormat="1" ht="31.5" customHeight="1" outlineLevel="2" x14ac:dyDescent="0.25">
      <c r="A256" s="23"/>
      <c r="B256" s="305"/>
      <c r="C256" s="306"/>
      <c r="D256" s="306"/>
      <c r="E256" s="306"/>
      <c r="F256" s="306"/>
      <c r="G256" s="306"/>
      <c r="H256" s="306"/>
      <c r="I256" s="306"/>
      <c r="J256" s="307"/>
      <c r="K256" s="311" t="s">
        <v>438</v>
      </c>
      <c r="L256" s="309" t="s">
        <v>9</v>
      </c>
      <c r="M256" s="306"/>
      <c r="N256" s="365"/>
      <c r="O256" s="306"/>
      <c r="P256" s="366">
        <v>0</v>
      </c>
      <c r="Q256" s="366">
        <v>0</v>
      </c>
      <c r="R256" s="366">
        <v>0</v>
      </c>
      <c r="S256" s="366">
        <v>0</v>
      </c>
      <c r="T256" s="366">
        <v>0</v>
      </c>
      <c r="U256" s="366">
        <v>0</v>
      </c>
      <c r="V256" s="310"/>
      <c r="W256" s="310"/>
    </row>
    <row r="257" spans="1:23" s="19" customFormat="1" ht="23.25" customHeight="1" x14ac:dyDescent="0.25">
      <c r="A257" s="27"/>
      <c r="B257" s="221" t="s">
        <v>0</v>
      </c>
      <c r="C257" s="222">
        <v>3</v>
      </c>
      <c r="D257" s="222">
        <v>0</v>
      </c>
      <c r="E257" s="222">
        <v>0</v>
      </c>
      <c r="F257" s="222">
        <v>0</v>
      </c>
      <c r="G257" s="222">
        <v>0</v>
      </c>
      <c r="H257" s="222">
        <v>0</v>
      </c>
      <c r="I257" s="222"/>
      <c r="J257" s="145"/>
      <c r="K257" s="611" t="s">
        <v>25</v>
      </c>
      <c r="L257" s="612"/>
      <c r="M257" s="612"/>
      <c r="N257" s="612"/>
      <c r="O257" s="612"/>
      <c r="P257" s="613"/>
      <c r="Q257" s="223"/>
      <c r="R257" s="223"/>
      <c r="S257" s="223"/>
      <c r="T257" s="223"/>
      <c r="U257" s="57"/>
      <c r="V257" s="90"/>
      <c r="W257" s="90"/>
    </row>
    <row r="258" spans="1:23" s="28" customFormat="1" ht="18.75" customHeight="1" outlineLevel="1" x14ac:dyDescent="0.25">
      <c r="A258" s="27"/>
      <c r="B258" s="172" t="s">
        <v>1</v>
      </c>
      <c r="C258" s="53">
        <v>3</v>
      </c>
      <c r="D258" s="53">
        <v>16</v>
      </c>
      <c r="E258" s="53">
        <v>0</v>
      </c>
      <c r="F258" s="53">
        <v>0</v>
      </c>
      <c r="G258" s="53">
        <v>0</v>
      </c>
      <c r="H258" s="53">
        <v>0</v>
      </c>
      <c r="I258" s="53" t="s">
        <v>47</v>
      </c>
      <c r="J258" s="54"/>
      <c r="K258" s="608" t="s">
        <v>481</v>
      </c>
      <c r="L258" s="609"/>
      <c r="M258" s="609"/>
      <c r="N258" s="609"/>
      <c r="O258" s="609"/>
      <c r="P258" s="619"/>
      <c r="Q258" s="619"/>
      <c r="R258" s="619"/>
      <c r="S258" s="619"/>
      <c r="T258" s="619"/>
      <c r="U258" s="609"/>
      <c r="V258" s="610"/>
      <c r="W258" s="90"/>
    </row>
    <row r="259" spans="1:23" s="18" customFormat="1" ht="33.75" customHeight="1" outlineLevel="2" x14ac:dyDescent="0.25">
      <c r="A259" s="23"/>
      <c r="B259" s="99" t="s">
        <v>2</v>
      </c>
      <c r="C259" s="57">
        <v>3</v>
      </c>
      <c r="D259" s="57">
        <v>16</v>
      </c>
      <c r="E259" s="57">
        <v>30</v>
      </c>
      <c r="F259" s="57"/>
      <c r="G259" s="57"/>
      <c r="H259" s="57"/>
      <c r="I259" s="57" t="s">
        <v>52</v>
      </c>
      <c r="J259" s="56"/>
      <c r="K259" s="112" t="s">
        <v>181</v>
      </c>
      <c r="L259" s="77" t="s">
        <v>81</v>
      </c>
      <c r="M259" s="55"/>
      <c r="N259" s="115" t="s">
        <v>405</v>
      </c>
      <c r="O259" s="202"/>
      <c r="P259" s="79">
        <v>51</v>
      </c>
      <c r="Q259" s="79">
        <v>52</v>
      </c>
      <c r="R259" s="79">
        <v>53</v>
      </c>
      <c r="S259" s="79">
        <v>54</v>
      </c>
      <c r="T259" s="79">
        <v>55</v>
      </c>
      <c r="U259" s="92"/>
      <c r="V259" s="93"/>
      <c r="W259" s="93"/>
    </row>
    <row r="260" spans="1:23" s="18" customFormat="1" ht="31.5" customHeight="1" outlineLevel="2" x14ac:dyDescent="0.25">
      <c r="A260" s="23"/>
      <c r="B260" s="126" t="s">
        <v>4</v>
      </c>
      <c r="C260" s="102">
        <v>3</v>
      </c>
      <c r="D260" s="102">
        <v>16</v>
      </c>
      <c r="E260" s="102"/>
      <c r="F260" s="102"/>
      <c r="G260" s="102">
        <v>86</v>
      </c>
      <c r="H260" s="102"/>
      <c r="I260" s="102" t="s">
        <v>50</v>
      </c>
      <c r="J260" s="56" t="s">
        <v>28</v>
      </c>
      <c r="K260" s="288" t="s">
        <v>182</v>
      </c>
      <c r="L260" s="89" t="s">
        <v>81</v>
      </c>
      <c r="M260" s="102"/>
      <c r="N260" s="289" t="s">
        <v>405</v>
      </c>
      <c r="O260" s="483"/>
      <c r="P260" s="79">
        <v>92</v>
      </c>
      <c r="Q260" s="79">
        <v>88</v>
      </c>
      <c r="R260" s="79">
        <v>86</v>
      </c>
      <c r="S260" s="79">
        <v>85</v>
      </c>
      <c r="T260" s="79">
        <v>84</v>
      </c>
      <c r="U260" s="92"/>
      <c r="V260" s="93"/>
      <c r="W260" s="93"/>
    </row>
    <row r="261" spans="1:23" s="18" customFormat="1" ht="31.5" customHeight="1" outlineLevel="2" x14ac:dyDescent="0.25">
      <c r="A261" s="23"/>
      <c r="B261" s="58"/>
      <c r="C261" s="131"/>
      <c r="D261" s="131"/>
      <c r="E261" s="131"/>
      <c r="F261" s="131"/>
      <c r="G261" s="131"/>
      <c r="H261" s="131"/>
      <c r="I261" s="131"/>
      <c r="J261" s="132"/>
      <c r="K261" s="138" t="s">
        <v>454</v>
      </c>
      <c r="L261" s="137" t="s">
        <v>9</v>
      </c>
      <c r="M261" s="131"/>
      <c r="N261" s="368"/>
      <c r="O261" s="327"/>
      <c r="P261" s="467">
        <f>P263+P264+P265</f>
        <v>0</v>
      </c>
      <c r="Q261" s="467">
        <f t="shared" ref="Q261:U261" si="26">Q263+Q264+Q265</f>
        <v>0</v>
      </c>
      <c r="R261" s="467">
        <f t="shared" si="26"/>
        <v>0</v>
      </c>
      <c r="S261" s="467">
        <f t="shared" si="26"/>
        <v>0</v>
      </c>
      <c r="T261" s="467">
        <f t="shared" si="26"/>
        <v>0</v>
      </c>
      <c r="U261" s="466">
        <f t="shared" si="26"/>
        <v>0</v>
      </c>
      <c r="V261" s="135"/>
      <c r="W261" s="135"/>
    </row>
    <row r="262" spans="1:23" s="18" customFormat="1" ht="19.5" customHeight="1" outlineLevel="2" x14ac:dyDescent="0.25">
      <c r="A262" s="23"/>
      <c r="B262" s="58"/>
      <c r="C262" s="131"/>
      <c r="D262" s="131"/>
      <c r="E262" s="131"/>
      <c r="F262" s="131"/>
      <c r="G262" s="131"/>
      <c r="H262" s="131"/>
      <c r="I262" s="131"/>
      <c r="J262" s="132"/>
      <c r="K262" s="136" t="s">
        <v>435</v>
      </c>
      <c r="L262" s="137"/>
      <c r="M262" s="131"/>
      <c r="N262" s="368"/>
      <c r="O262" s="327"/>
      <c r="P262" s="469"/>
      <c r="Q262" s="470"/>
      <c r="R262" s="470"/>
      <c r="S262" s="470"/>
      <c r="T262" s="470"/>
      <c r="U262" s="471"/>
      <c r="V262" s="135"/>
      <c r="W262" s="135"/>
    </row>
    <row r="263" spans="1:23" s="18" customFormat="1" ht="31.5" customHeight="1" outlineLevel="2" x14ac:dyDescent="0.25">
      <c r="A263" s="23"/>
      <c r="B263" s="58"/>
      <c r="C263" s="131"/>
      <c r="D263" s="131"/>
      <c r="E263" s="131"/>
      <c r="F263" s="131"/>
      <c r="G263" s="131"/>
      <c r="H263" s="131"/>
      <c r="I263" s="131"/>
      <c r="J263" s="132"/>
      <c r="K263" s="136" t="s">
        <v>436</v>
      </c>
      <c r="L263" s="137" t="s">
        <v>9</v>
      </c>
      <c r="M263" s="131"/>
      <c r="N263" s="368"/>
      <c r="O263" s="327"/>
      <c r="P263" s="466">
        <v>0</v>
      </c>
      <c r="Q263" s="467">
        <v>0</v>
      </c>
      <c r="R263" s="467">
        <v>0</v>
      </c>
      <c r="S263" s="467">
        <v>0</v>
      </c>
      <c r="T263" s="467">
        <v>0</v>
      </c>
      <c r="U263" s="468">
        <v>0</v>
      </c>
      <c r="V263" s="135"/>
      <c r="W263" s="135"/>
    </row>
    <row r="264" spans="1:23" s="18" customFormat="1" ht="31.5" customHeight="1" outlineLevel="2" x14ac:dyDescent="0.25">
      <c r="A264" s="23"/>
      <c r="B264" s="58"/>
      <c r="C264" s="131"/>
      <c r="D264" s="131"/>
      <c r="E264" s="131"/>
      <c r="F264" s="131"/>
      <c r="G264" s="131"/>
      <c r="H264" s="131"/>
      <c r="I264" s="131"/>
      <c r="J264" s="132"/>
      <c r="K264" s="136" t="s">
        <v>437</v>
      </c>
      <c r="L264" s="137" t="s">
        <v>9</v>
      </c>
      <c r="M264" s="131"/>
      <c r="N264" s="368"/>
      <c r="O264" s="327"/>
      <c r="P264" s="466">
        <v>0</v>
      </c>
      <c r="Q264" s="467">
        <v>0</v>
      </c>
      <c r="R264" s="467">
        <v>0</v>
      </c>
      <c r="S264" s="467">
        <v>0</v>
      </c>
      <c r="T264" s="467">
        <v>0</v>
      </c>
      <c r="U264" s="468">
        <v>0</v>
      </c>
      <c r="V264" s="135"/>
      <c r="W264" s="135"/>
    </row>
    <row r="265" spans="1:23" s="18" customFormat="1" ht="31.5" customHeight="1" outlineLevel="2" x14ac:dyDescent="0.25">
      <c r="A265" s="23"/>
      <c r="B265" s="58"/>
      <c r="C265" s="131"/>
      <c r="D265" s="131"/>
      <c r="E265" s="131"/>
      <c r="F265" s="131"/>
      <c r="G265" s="131"/>
      <c r="H265" s="131"/>
      <c r="I265" s="131"/>
      <c r="J265" s="132"/>
      <c r="K265" s="136" t="s">
        <v>438</v>
      </c>
      <c r="L265" s="137" t="s">
        <v>9</v>
      </c>
      <c r="M265" s="131"/>
      <c r="N265" s="368"/>
      <c r="O265" s="327"/>
      <c r="P265" s="466">
        <v>0</v>
      </c>
      <c r="Q265" s="467">
        <v>0</v>
      </c>
      <c r="R265" s="467">
        <v>0</v>
      </c>
      <c r="S265" s="467">
        <v>0</v>
      </c>
      <c r="T265" s="467">
        <v>0</v>
      </c>
      <c r="U265" s="468">
        <v>0</v>
      </c>
      <c r="V265" s="135"/>
      <c r="W265" s="135"/>
    </row>
    <row r="266" spans="1:23" s="30" customFormat="1" ht="20.25" customHeight="1" outlineLevel="1" x14ac:dyDescent="0.25">
      <c r="A266" s="24" t="str">
        <f>IF(B266="ЦИ",COUNTIF($B$16:$B266,"ЦИ"),IF(B266="ППР",COUNTIF($B$16:$B266,"ППР"),""))</f>
        <v/>
      </c>
      <c r="B266" s="290" t="s">
        <v>1</v>
      </c>
      <c r="C266" s="291">
        <v>3</v>
      </c>
      <c r="D266" s="291">
        <v>17</v>
      </c>
      <c r="E266" s="291">
        <v>0</v>
      </c>
      <c r="F266" s="291">
        <v>0</v>
      </c>
      <c r="G266" s="291">
        <v>0</v>
      </c>
      <c r="H266" s="291">
        <v>0</v>
      </c>
      <c r="I266" s="291" t="s">
        <v>49</v>
      </c>
      <c r="J266" s="71"/>
      <c r="K266" s="614" t="s">
        <v>482</v>
      </c>
      <c r="L266" s="615"/>
      <c r="M266" s="615"/>
      <c r="N266" s="615"/>
      <c r="O266" s="615"/>
      <c r="P266" s="616"/>
      <c r="Q266" s="150"/>
      <c r="R266" s="150"/>
      <c r="S266" s="150"/>
      <c r="T266" s="150"/>
      <c r="U266" s="50"/>
      <c r="V266" s="224"/>
      <c r="W266" s="224"/>
    </row>
    <row r="267" spans="1:23" s="20" customFormat="1" ht="23.25" customHeight="1" outlineLevel="2" x14ac:dyDescent="0.25">
      <c r="A267" s="24"/>
      <c r="B267" s="225" t="s">
        <v>2</v>
      </c>
      <c r="C267" s="50">
        <v>3</v>
      </c>
      <c r="D267" s="50">
        <v>17</v>
      </c>
      <c r="E267" s="50">
        <v>31</v>
      </c>
      <c r="F267" s="50"/>
      <c r="G267" s="50"/>
      <c r="H267" s="50"/>
      <c r="I267" s="50" t="s">
        <v>49</v>
      </c>
      <c r="J267" s="226" t="s">
        <v>13</v>
      </c>
      <c r="K267" s="113" t="s">
        <v>183</v>
      </c>
      <c r="L267" s="77" t="s">
        <v>81</v>
      </c>
      <c r="M267" s="50"/>
      <c r="N267" s="77" t="s">
        <v>406</v>
      </c>
      <c r="O267" s="50"/>
      <c r="P267" s="117">
        <v>100.1</v>
      </c>
      <c r="Q267" s="117">
        <v>101</v>
      </c>
      <c r="R267" s="117">
        <v>101</v>
      </c>
      <c r="S267" s="117">
        <v>102</v>
      </c>
      <c r="T267" s="117">
        <v>102</v>
      </c>
      <c r="U267" s="227"/>
      <c r="V267" s="224"/>
      <c r="W267" s="224"/>
    </row>
    <row r="268" spans="1:23" s="20" customFormat="1" ht="23.25" customHeight="1" outlineLevel="2" x14ac:dyDescent="0.25">
      <c r="A268" s="24"/>
      <c r="B268" s="225" t="s">
        <v>2</v>
      </c>
      <c r="C268" s="50">
        <v>3</v>
      </c>
      <c r="D268" s="50">
        <v>17</v>
      </c>
      <c r="E268" s="50">
        <v>32</v>
      </c>
      <c r="F268" s="50"/>
      <c r="G268" s="50"/>
      <c r="H268" s="50"/>
      <c r="I268" s="50" t="s">
        <v>49</v>
      </c>
      <c r="J268" s="226" t="s">
        <v>13</v>
      </c>
      <c r="K268" s="113" t="s">
        <v>184</v>
      </c>
      <c r="L268" s="82" t="s">
        <v>407</v>
      </c>
      <c r="M268" s="50"/>
      <c r="N268" s="77" t="s">
        <v>406</v>
      </c>
      <c r="O268" s="50"/>
      <c r="P268" s="109">
        <v>118.3</v>
      </c>
      <c r="Q268" s="109">
        <v>128</v>
      </c>
      <c r="R268" s="106">
        <v>129.1</v>
      </c>
      <c r="S268" s="106">
        <v>130.5</v>
      </c>
      <c r="T268" s="106">
        <v>140</v>
      </c>
      <c r="U268" s="227"/>
      <c r="V268" s="224"/>
      <c r="W268" s="224"/>
    </row>
    <row r="269" spans="1:23" s="19" customFormat="1" ht="30" customHeight="1" outlineLevel="2" x14ac:dyDescent="0.25">
      <c r="A269" s="27"/>
      <c r="B269" s="228" t="s">
        <v>4</v>
      </c>
      <c r="C269" s="57"/>
      <c r="D269" s="57"/>
      <c r="E269" s="57"/>
      <c r="F269" s="57"/>
      <c r="G269" s="57"/>
      <c r="H269" s="57"/>
      <c r="I269" s="57"/>
      <c r="J269" s="229"/>
      <c r="K269" s="113" t="s">
        <v>185</v>
      </c>
      <c r="L269" s="209" t="s">
        <v>9</v>
      </c>
      <c r="M269" s="209"/>
      <c r="N269" s="77" t="s">
        <v>406</v>
      </c>
      <c r="O269" s="50"/>
      <c r="P269" s="109">
        <v>13201.5</v>
      </c>
      <c r="Q269" s="109">
        <v>14140</v>
      </c>
      <c r="R269" s="109">
        <v>15105</v>
      </c>
      <c r="S269" s="109">
        <v>16350.3</v>
      </c>
      <c r="T269" s="106">
        <v>16910</v>
      </c>
      <c r="U269" s="230"/>
      <c r="V269" s="90"/>
      <c r="W269" s="90"/>
    </row>
    <row r="270" spans="1:23" s="19" customFormat="1" ht="30" customHeight="1" outlineLevel="2" x14ac:dyDescent="0.25">
      <c r="A270" s="42"/>
      <c r="B270" s="231" t="s">
        <v>4</v>
      </c>
      <c r="C270" s="209"/>
      <c r="D270" s="209"/>
      <c r="E270" s="209"/>
      <c r="F270" s="209"/>
      <c r="G270" s="209"/>
      <c r="H270" s="209"/>
      <c r="I270" s="209"/>
      <c r="J270" s="229"/>
      <c r="K270" s="190" t="s">
        <v>186</v>
      </c>
      <c r="L270" s="209" t="s">
        <v>105</v>
      </c>
      <c r="M270" s="209"/>
      <c r="N270" s="121" t="s">
        <v>404</v>
      </c>
      <c r="O270" s="108"/>
      <c r="P270" s="109">
        <v>9000</v>
      </c>
      <c r="Q270" s="109">
        <v>8900</v>
      </c>
      <c r="R270" s="109">
        <v>8500</v>
      </c>
      <c r="S270" s="109">
        <v>8500</v>
      </c>
      <c r="T270" s="109">
        <v>8000</v>
      </c>
      <c r="U270" s="294"/>
      <c r="V270" s="90"/>
      <c r="W270" s="90"/>
    </row>
    <row r="271" spans="1:23" s="19" customFormat="1" ht="36.75" customHeight="1" outlineLevel="2" x14ac:dyDescent="0.2">
      <c r="A271" s="42"/>
      <c r="B271" s="99" t="s">
        <v>31</v>
      </c>
      <c r="C271" s="57"/>
      <c r="D271" s="57"/>
      <c r="E271" s="57"/>
      <c r="F271" s="57"/>
      <c r="G271" s="57"/>
      <c r="H271" s="57"/>
      <c r="I271" s="57"/>
      <c r="J271" s="369"/>
      <c r="K271" s="506" t="s">
        <v>292</v>
      </c>
      <c r="L271" s="55" t="s">
        <v>9</v>
      </c>
      <c r="M271" s="55" t="s">
        <v>41</v>
      </c>
      <c r="N271" s="55" t="s">
        <v>108</v>
      </c>
      <c r="O271" s="55" t="s">
        <v>293</v>
      </c>
      <c r="P271" s="96">
        <v>322</v>
      </c>
      <c r="Q271" s="96">
        <v>450</v>
      </c>
      <c r="R271" s="510"/>
      <c r="S271" s="510"/>
      <c r="T271" s="510"/>
      <c r="U271" s="96">
        <f t="shared" ref="U271:U299" si="27">P271+Q271+R271+S271+T271</f>
        <v>772</v>
      </c>
      <c r="V271" s="370" t="s">
        <v>34</v>
      </c>
      <c r="W271" s="370" t="s">
        <v>294</v>
      </c>
    </row>
    <row r="272" spans="1:23" s="19" customFormat="1" ht="36.75" customHeight="1" outlineLevel="2" x14ac:dyDescent="0.2">
      <c r="A272" s="42"/>
      <c r="B272" s="99" t="s">
        <v>31</v>
      </c>
      <c r="C272" s="57"/>
      <c r="D272" s="57"/>
      <c r="E272" s="57"/>
      <c r="F272" s="57"/>
      <c r="G272" s="57"/>
      <c r="H272" s="57"/>
      <c r="I272" s="57"/>
      <c r="J272" s="369"/>
      <c r="K272" s="100" t="s">
        <v>274</v>
      </c>
      <c r="L272" s="55" t="s">
        <v>9</v>
      </c>
      <c r="M272" s="55" t="s">
        <v>101</v>
      </c>
      <c r="N272" s="55" t="s">
        <v>108</v>
      </c>
      <c r="O272" s="55" t="s">
        <v>236</v>
      </c>
      <c r="P272" s="511">
        <v>3.39</v>
      </c>
      <c r="Q272" s="511"/>
      <c r="R272" s="168"/>
      <c r="S272" s="511"/>
      <c r="T272" s="511"/>
      <c r="U272" s="511">
        <f>P272+Q272+R272+S272+T272</f>
        <v>3.39</v>
      </c>
      <c r="V272" s="125" t="s">
        <v>34</v>
      </c>
      <c r="W272" s="125" t="s">
        <v>291</v>
      </c>
    </row>
    <row r="273" spans="1:23" s="19" customFormat="1" ht="36.75" customHeight="1" outlineLevel="2" x14ac:dyDescent="0.2">
      <c r="A273" s="42"/>
      <c r="B273" s="99" t="s">
        <v>31</v>
      </c>
      <c r="C273" s="57"/>
      <c r="D273" s="57"/>
      <c r="E273" s="57"/>
      <c r="F273" s="57"/>
      <c r="G273" s="57"/>
      <c r="H273" s="57"/>
      <c r="I273" s="57"/>
      <c r="J273" s="369"/>
      <c r="K273" s="100" t="s">
        <v>275</v>
      </c>
      <c r="L273" s="55" t="s">
        <v>9</v>
      </c>
      <c r="M273" s="55" t="s">
        <v>278</v>
      </c>
      <c r="N273" s="234" t="s">
        <v>108</v>
      </c>
      <c r="O273" s="55" t="s">
        <v>598</v>
      </c>
      <c r="P273" s="511">
        <v>20</v>
      </c>
      <c r="Q273" s="511">
        <v>474.05399999999997</v>
      </c>
      <c r="R273" s="168" t="s">
        <v>597</v>
      </c>
      <c r="S273" s="511"/>
      <c r="T273" s="511"/>
      <c r="U273" s="511">
        <f>P273+Q273+R273+S273+T273</f>
        <v>694.05399999999997</v>
      </c>
      <c r="V273" s="125" t="s">
        <v>34</v>
      </c>
      <c r="W273" s="125" t="s">
        <v>291</v>
      </c>
    </row>
    <row r="274" spans="1:23" s="19" customFormat="1" ht="53.25" customHeight="1" outlineLevel="2" x14ac:dyDescent="0.2">
      <c r="A274" s="42"/>
      <c r="B274" s="100" t="s">
        <v>31</v>
      </c>
      <c r="C274" s="55"/>
      <c r="D274" s="55"/>
      <c r="E274" s="55"/>
      <c r="F274" s="55"/>
      <c r="G274" s="55"/>
      <c r="H274" s="55"/>
      <c r="I274" s="55"/>
      <c r="J274" s="164"/>
      <c r="K274" s="100" t="s">
        <v>243</v>
      </c>
      <c r="L274" s="102" t="s">
        <v>9</v>
      </c>
      <c r="M274" s="102" t="s">
        <v>41</v>
      </c>
      <c r="N274" s="494" t="s">
        <v>108</v>
      </c>
      <c r="O274" s="102" t="s">
        <v>244</v>
      </c>
      <c r="P274" s="512">
        <v>260.786</v>
      </c>
      <c r="Q274" s="512"/>
      <c r="R274" s="512"/>
      <c r="S274" s="512"/>
      <c r="T274" s="512"/>
      <c r="U274" s="98">
        <f t="shared" si="27"/>
        <v>260.786</v>
      </c>
      <c r="V274" s="513" t="s">
        <v>34</v>
      </c>
      <c r="W274" s="513" t="s">
        <v>284</v>
      </c>
    </row>
    <row r="275" spans="1:23" s="19" customFormat="1" ht="53.25" customHeight="1" outlineLevel="2" x14ac:dyDescent="0.2">
      <c r="A275" s="42"/>
      <c r="B275" s="100" t="s">
        <v>31</v>
      </c>
      <c r="C275" s="167"/>
      <c r="D275" s="167"/>
      <c r="E275" s="167"/>
      <c r="F275" s="167"/>
      <c r="G275" s="167"/>
      <c r="H275" s="167"/>
      <c r="I275" s="167"/>
      <c r="J275" s="344"/>
      <c r="K275" s="163" t="s">
        <v>501</v>
      </c>
      <c r="L275" s="102" t="s">
        <v>9</v>
      </c>
      <c r="M275" s="102" t="s">
        <v>41</v>
      </c>
      <c r="N275" s="494" t="s">
        <v>108</v>
      </c>
      <c r="O275" s="102" t="s">
        <v>244</v>
      </c>
      <c r="P275" s="514">
        <v>4.4610000000000003</v>
      </c>
      <c r="Q275" s="491"/>
      <c r="R275" s="491"/>
      <c r="S275" s="514"/>
      <c r="T275" s="514"/>
      <c r="U275" s="343">
        <f t="shared" si="27"/>
        <v>4.4610000000000003</v>
      </c>
      <c r="V275" s="513" t="s">
        <v>34</v>
      </c>
      <c r="W275" s="513" t="s">
        <v>284</v>
      </c>
    </row>
    <row r="276" spans="1:23" s="19" customFormat="1" ht="32.25" customHeight="1" outlineLevel="2" x14ac:dyDescent="0.2">
      <c r="A276" s="42"/>
      <c r="B276" s="100" t="s">
        <v>31</v>
      </c>
      <c r="C276" s="167"/>
      <c r="D276" s="167"/>
      <c r="E276" s="167"/>
      <c r="F276" s="167"/>
      <c r="G276" s="167"/>
      <c r="H276" s="167"/>
      <c r="I276" s="167"/>
      <c r="J276" s="344"/>
      <c r="K276" s="163" t="s">
        <v>245</v>
      </c>
      <c r="L276" s="102" t="s">
        <v>9</v>
      </c>
      <c r="M276" s="102" t="s">
        <v>101</v>
      </c>
      <c r="N276" s="494" t="s">
        <v>108</v>
      </c>
      <c r="O276" s="102" t="s">
        <v>244</v>
      </c>
      <c r="P276" s="512">
        <v>4.3179999999999996</v>
      </c>
      <c r="Q276" s="512"/>
      <c r="R276" s="512"/>
      <c r="S276" s="512"/>
      <c r="T276" s="512"/>
      <c r="U276" s="98">
        <f t="shared" si="27"/>
        <v>4.3179999999999996</v>
      </c>
      <c r="V276" s="370" t="s">
        <v>34</v>
      </c>
      <c r="W276" s="370" t="s">
        <v>284</v>
      </c>
    </row>
    <row r="277" spans="1:23" s="19" customFormat="1" ht="32.25" customHeight="1" outlineLevel="2" x14ac:dyDescent="0.2">
      <c r="A277" s="42"/>
      <c r="B277" s="127" t="s">
        <v>31</v>
      </c>
      <c r="C277" s="371"/>
      <c r="D277" s="371"/>
      <c r="E277" s="371"/>
      <c r="F277" s="371"/>
      <c r="G277" s="371"/>
      <c r="H277" s="371"/>
      <c r="I277" s="371"/>
      <c r="J277" s="344"/>
      <c r="K277" s="515" t="s">
        <v>502</v>
      </c>
      <c r="L277" s="102" t="s">
        <v>9</v>
      </c>
      <c r="M277" s="102" t="s">
        <v>101</v>
      </c>
      <c r="N277" s="494" t="s">
        <v>108</v>
      </c>
      <c r="O277" s="102" t="s">
        <v>244</v>
      </c>
      <c r="P277" s="516">
        <v>6.1029999999999998</v>
      </c>
      <c r="Q277" s="512"/>
      <c r="R277" s="512"/>
      <c r="S277" s="512"/>
      <c r="T277" s="512"/>
      <c r="U277" s="98">
        <f t="shared" si="27"/>
        <v>6.1029999999999998</v>
      </c>
      <c r="V277" s="370" t="s">
        <v>34</v>
      </c>
      <c r="W277" s="370" t="s">
        <v>284</v>
      </c>
    </row>
    <row r="278" spans="1:23" s="19" customFormat="1" ht="48" customHeight="1" outlineLevel="2" x14ac:dyDescent="0.2">
      <c r="A278" s="42"/>
      <c r="B278" s="127" t="s">
        <v>31</v>
      </c>
      <c r="C278" s="371"/>
      <c r="D278" s="371"/>
      <c r="E278" s="371"/>
      <c r="F278" s="371"/>
      <c r="G278" s="371"/>
      <c r="H278" s="371"/>
      <c r="I278" s="371"/>
      <c r="J278" s="344"/>
      <c r="K278" s="100" t="s">
        <v>503</v>
      </c>
      <c r="L278" s="102" t="s">
        <v>9</v>
      </c>
      <c r="M278" s="494" t="s">
        <v>101</v>
      </c>
      <c r="N278" s="494" t="s">
        <v>108</v>
      </c>
      <c r="O278" s="102" t="s">
        <v>566</v>
      </c>
      <c r="P278" s="516">
        <v>4</v>
      </c>
      <c r="Q278" s="516">
        <v>3.5</v>
      </c>
      <c r="R278" s="516"/>
      <c r="S278" s="512"/>
      <c r="T278" s="512"/>
      <c r="U278" s="511">
        <f t="shared" si="27"/>
        <v>7.5</v>
      </c>
      <c r="V278" s="370" t="s">
        <v>34</v>
      </c>
      <c r="W278" s="370" t="s">
        <v>284</v>
      </c>
    </row>
    <row r="279" spans="1:23" s="19" customFormat="1" ht="48" customHeight="1" outlineLevel="2" x14ac:dyDescent="0.2">
      <c r="A279" s="42"/>
      <c r="B279" s="127" t="s">
        <v>31</v>
      </c>
      <c r="C279" s="371"/>
      <c r="D279" s="371"/>
      <c r="E279" s="371"/>
      <c r="F279" s="371"/>
      <c r="G279" s="371"/>
      <c r="H279" s="371"/>
      <c r="I279" s="371"/>
      <c r="J279" s="344"/>
      <c r="K279" s="100" t="s">
        <v>561</v>
      </c>
      <c r="L279" s="102" t="s">
        <v>9</v>
      </c>
      <c r="M279" s="102" t="s">
        <v>41</v>
      </c>
      <c r="N279" s="561" t="s">
        <v>108</v>
      </c>
      <c r="O279" s="102" t="s">
        <v>562</v>
      </c>
      <c r="P279" s="516"/>
      <c r="Q279" s="516">
        <v>200</v>
      </c>
      <c r="R279" s="516"/>
      <c r="S279" s="512"/>
      <c r="T279" s="512"/>
      <c r="U279" s="511">
        <f t="shared" ref="U279" si="28">P279+Q279+R279+S279+T279</f>
        <v>200</v>
      </c>
      <c r="V279" s="370" t="s">
        <v>34</v>
      </c>
      <c r="W279" s="370" t="s">
        <v>284</v>
      </c>
    </row>
    <row r="280" spans="1:23" s="19" customFormat="1" ht="48" customHeight="1" outlineLevel="2" x14ac:dyDescent="0.2">
      <c r="A280" s="42"/>
      <c r="B280" s="127" t="s">
        <v>31</v>
      </c>
      <c r="C280" s="371"/>
      <c r="D280" s="371"/>
      <c r="E280" s="371"/>
      <c r="F280" s="371"/>
      <c r="G280" s="371"/>
      <c r="H280" s="371"/>
      <c r="I280" s="371"/>
      <c r="J280" s="344"/>
      <c r="K280" s="100" t="s">
        <v>563</v>
      </c>
      <c r="L280" s="102" t="s">
        <v>9</v>
      </c>
      <c r="M280" s="561" t="s">
        <v>101</v>
      </c>
      <c r="N280" s="561" t="s">
        <v>108</v>
      </c>
      <c r="O280" s="102" t="s">
        <v>562</v>
      </c>
      <c r="P280" s="516"/>
      <c r="Q280" s="516">
        <v>8.5</v>
      </c>
      <c r="R280" s="516"/>
      <c r="S280" s="512"/>
      <c r="T280" s="512"/>
      <c r="U280" s="511">
        <f t="shared" ref="U280:U281" si="29">P280+Q280+R280+S280+T280</f>
        <v>8.5</v>
      </c>
      <c r="V280" s="370" t="s">
        <v>34</v>
      </c>
      <c r="W280" s="370" t="s">
        <v>284</v>
      </c>
    </row>
    <row r="281" spans="1:23" s="19" customFormat="1" ht="48" customHeight="1" outlineLevel="2" x14ac:dyDescent="0.2">
      <c r="A281" s="42"/>
      <c r="B281" s="127" t="s">
        <v>31</v>
      </c>
      <c r="C281" s="371"/>
      <c r="D281" s="371"/>
      <c r="E281" s="371"/>
      <c r="F281" s="371"/>
      <c r="G281" s="371"/>
      <c r="H281" s="371"/>
      <c r="I281" s="371"/>
      <c r="J281" s="344"/>
      <c r="K281" s="100" t="s">
        <v>563</v>
      </c>
      <c r="L281" s="102" t="s">
        <v>9</v>
      </c>
      <c r="M281" s="561" t="s">
        <v>101</v>
      </c>
      <c r="N281" s="561" t="s">
        <v>108</v>
      </c>
      <c r="O281" s="102" t="s">
        <v>562</v>
      </c>
      <c r="P281" s="516"/>
      <c r="Q281" s="516">
        <v>8.5</v>
      </c>
      <c r="R281" s="516"/>
      <c r="S281" s="512"/>
      <c r="T281" s="512"/>
      <c r="U281" s="511">
        <f t="shared" si="29"/>
        <v>8.5</v>
      </c>
      <c r="V281" s="370" t="s">
        <v>34</v>
      </c>
      <c r="W281" s="370" t="s">
        <v>284</v>
      </c>
    </row>
    <row r="282" spans="1:23" s="19" customFormat="1" ht="42" customHeight="1" outlineLevel="2" x14ac:dyDescent="0.2">
      <c r="A282" s="42"/>
      <c r="B282" s="127" t="s">
        <v>31</v>
      </c>
      <c r="C282" s="371"/>
      <c r="D282" s="371"/>
      <c r="E282" s="371"/>
      <c r="F282" s="371"/>
      <c r="G282" s="371"/>
      <c r="H282" s="371"/>
      <c r="I282" s="371"/>
      <c r="J282" s="344"/>
      <c r="K282" s="100" t="s">
        <v>564</v>
      </c>
      <c r="L282" s="102" t="s">
        <v>9</v>
      </c>
      <c r="M282" s="494" t="s">
        <v>101</v>
      </c>
      <c r="N282" s="494" t="s">
        <v>108</v>
      </c>
      <c r="O282" s="102" t="s">
        <v>566</v>
      </c>
      <c r="P282" s="516">
        <v>0.05</v>
      </c>
      <c r="Q282" s="516">
        <v>4</v>
      </c>
      <c r="R282" s="516"/>
      <c r="S282" s="512"/>
      <c r="T282" s="512"/>
      <c r="U282" s="511">
        <f t="shared" si="27"/>
        <v>4.05</v>
      </c>
      <c r="V282" s="370" t="s">
        <v>34</v>
      </c>
      <c r="W282" s="370" t="s">
        <v>284</v>
      </c>
    </row>
    <row r="283" spans="1:23" s="19" customFormat="1" ht="42" customHeight="1" outlineLevel="2" x14ac:dyDescent="0.2">
      <c r="A283" s="42"/>
      <c r="B283" s="127" t="s">
        <v>31</v>
      </c>
      <c r="C283" s="371"/>
      <c r="D283" s="371"/>
      <c r="E283" s="371"/>
      <c r="F283" s="371"/>
      <c r="G283" s="371"/>
      <c r="H283" s="371"/>
      <c r="I283" s="371"/>
      <c r="J283" s="344"/>
      <c r="K283" s="100" t="s">
        <v>565</v>
      </c>
      <c r="L283" s="102" t="s">
        <v>9</v>
      </c>
      <c r="M283" s="102" t="s">
        <v>41</v>
      </c>
      <c r="N283" s="561" t="s">
        <v>108</v>
      </c>
      <c r="O283" s="102" t="s">
        <v>567</v>
      </c>
      <c r="P283" s="516"/>
      <c r="Q283" s="516"/>
      <c r="R283" s="516">
        <v>100</v>
      </c>
      <c r="S283" s="516">
        <v>100</v>
      </c>
      <c r="T283" s="512"/>
      <c r="U283" s="511">
        <f t="shared" ref="U283" si="30">P283+Q283+R283+S283+T283</f>
        <v>200</v>
      </c>
      <c r="V283" s="370" t="s">
        <v>34</v>
      </c>
      <c r="W283" s="370" t="s">
        <v>284</v>
      </c>
    </row>
    <row r="284" spans="1:23" s="19" customFormat="1" ht="42" customHeight="1" outlineLevel="2" x14ac:dyDescent="0.2">
      <c r="A284" s="42"/>
      <c r="B284" s="127" t="s">
        <v>31</v>
      </c>
      <c r="C284" s="371"/>
      <c r="D284" s="371"/>
      <c r="E284" s="371"/>
      <c r="F284" s="371"/>
      <c r="G284" s="371"/>
      <c r="H284" s="371"/>
      <c r="I284" s="371"/>
      <c r="J284" s="344"/>
      <c r="K284" s="100" t="s">
        <v>568</v>
      </c>
      <c r="L284" s="102" t="s">
        <v>9</v>
      </c>
      <c r="M284" s="102" t="s">
        <v>41</v>
      </c>
      <c r="N284" s="561" t="s">
        <v>108</v>
      </c>
      <c r="O284" s="102" t="s">
        <v>567</v>
      </c>
      <c r="P284" s="516"/>
      <c r="Q284" s="516"/>
      <c r="R284" s="516">
        <v>100</v>
      </c>
      <c r="S284" s="516">
        <v>100</v>
      </c>
      <c r="T284" s="512"/>
      <c r="U284" s="511">
        <f t="shared" ref="U284" si="31">P284+Q284+R284+S284+T284</f>
        <v>200</v>
      </c>
      <c r="V284" s="370" t="s">
        <v>34</v>
      </c>
      <c r="W284" s="370" t="s">
        <v>284</v>
      </c>
    </row>
    <row r="285" spans="1:23" s="19" customFormat="1" ht="33" customHeight="1" outlineLevel="2" x14ac:dyDescent="0.2">
      <c r="A285" s="42"/>
      <c r="B285" s="127" t="s">
        <v>31</v>
      </c>
      <c r="C285" s="55"/>
      <c r="D285" s="55"/>
      <c r="E285" s="55"/>
      <c r="F285" s="55"/>
      <c r="G285" s="55"/>
      <c r="H285" s="55"/>
      <c r="I285" s="55"/>
      <c r="J285" s="164"/>
      <c r="K285" s="100" t="s">
        <v>246</v>
      </c>
      <c r="L285" s="102" t="s">
        <v>9</v>
      </c>
      <c r="M285" s="102" t="s">
        <v>41</v>
      </c>
      <c r="N285" s="494" t="s">
        <v>108</v>
      </c>
      <c r="O285" s="102" t="s">
        <v>244</v>
      </c>
      <c r="P285" s="511">
        <v>139.33199999999999</v>
      </c>
      <c r="Q285" s="98"/>
      <c r="R285" s="98"/>
      <c r="S285" s="98"/>
      <c r="T285" s="98"/>
      <c r="U285" s="98">
        <f t="shared" ref="U285:U293" si="32">P285+Q285+R285+S285+T285</f>
        <v>139.33199999999999</v>
      </c>
      <c r="V285" s="370" t="s">
        <v>35</v>
      </c>
      <c r="W285" s="370" t="s">
        <v>285</v>
      </c>
    </row>
    <row r="286" spans="1:23" s="19" customFormat="1" ht="33" customHeight="1" outlineLevel="2" x14ac:dyDescent="0.2">
      <c r="A286" s="42"/>
      <c r="B286" s="127" t="s">
        <v>31</v>
      </c>
      <c r="C286" s="102"/>
      <c r="D286" s="102"/>
      <c r="E286" s="102"/>
      <c r="F286" s="102"/>
      <c r="G286" s="102"/>
      <c r="H286" s="102"/>
      <c r="I286" s="102"/>
      <c r="J286" s="344"/>
      <c r="K286" s="100" t="s">
        <v>569</v>
      </c>
      <c r="L286" s="102" t="s">
        <v>9</v>
      </c>
      <c r="M286" s="102" t="s">
        <v>41</v>
      </c>
      <c r="N286" s="562" t="s">
        <v>108</v>
      </c>
      <c r="O286" s="102" t="s">
        <v>570</v>
      </c>
      <c r="P286" s="511"/>
      <c r="Q286" s="98"/>
      <c r="R286" s="98">
        <v>93.828000000000003</v>
      </c>
      <c r="S286" s="98"/>
      <c r="T286" s="98"/>
      <c r="U286" s="98">
        <f t="shared" si="32"/>
        <v>93.828000000000003</v>
      </c>
      <c r="V286" s="370" t="s">
        <v>35</v>
      </c>
      <c r="W286" s="370" t="s">
        <v>571</v>
      </c>
    </row>
    <row r="287" spans="1:23" s="19" customFormat="1" ht="33" customHeight="1" outlineLevel="2" x14ac:dyDescent="0.2">
      <c r="A287" s="42"/>
      <c r="B287" s="127" t="s">
        <v>31</v>
      </c>
      <c r="C287" s="102"/>
      <c r="D287" s="102"/>
      <c r="E287" s="102"/>
      <c r="F287" s="102"/>
      <c r="G287" s="102"/>
      <c r="H287" s="102"/>
      <c r="I287" s="102"/>
      <c r="J287" s="344"/>
      <c r="K287" s="100" t="s">
        <v>572</v>
      </c>
      <c r="L287" s="102" t="s">
        <v>9</v>
      </c>
      <c r="M287" s="102" t="s">
        <v>41</v>
      </c>
      <c r="N287" s="562" t="s">
        <v>108</v>
      </c>
      <c r="O287" s="102" t="s">
        <v>570</v>
      </c>
      <c r="P287" s="511"/>
      <c r="Q287" s="98"/>
      <c r="R287" s="98">
        <v>260.77699999999999</v>
      </c>
      <c r="S287" s="98"/>
      <c r="T287" s="98"/>
      <c r="U287" s="98">
        <f t="shared" si="32"/>
        <v>260.77699999999999</v>
      </c>
      <c r="V287" s="370" t="s">
        <v>35</v>
      </c>
      <c r="W287" s="370" t="s">
        <v>571</v>
      </c>
    </row>
    <row r="288" spans="1:23" s="19" customFormat="1" ht="51" customHeight="1" outlineLevel="2" x14ac:dyDescent="0.2">
      <c r="A288" s="42"/>
      <c r="B288" s="127" t="s">
        <v>31</v>
      </c>
      <c r="C288" s="102"/>
      <c r="D288" s="102"/>
      <c r="E288" s="102"/>
      <c r="F288" s="102"/>
      <c r="G288" s="102"/>
      <c r="H288" s="102"/>
      <c r="I288" s="102"/>
      <c r="J288" s="344"/>
      <c r="K288" s="100" t="s">
        <v>573</v>
      </c>
      <c r="L288" s="102" t="s">
        <v>9</v>
      </c>
      <c r="M288" s="562" t="s">
        <v>101</v>
      </c>
      <c r="N288" s="562" t="s">
        <v>108</v>
      </c>
      <c r="O288" s="102" t="s">
        <v>562</v>
      </c>
      <c r="P288" s="511"/>
      <c r="Q288" s="511">
        <v>13</v>
      </c>
      <c r="R288" s="98"/>
      <c r="S288" s="98"/>
      <c r="T288" s="98"/>
      <c r="U288" s="511">
        <f t="shared" si="32"/>
        <v>13</v>
      </c>
      <c r="V288" s="370" t="s">
        <v>34</v>
      </c>
      <c r="W288" s="370" t="s">
        <v>286</v>
      </c>
    </row>
    <row r="289" spans="1:23" s="19" customFormat="1" ht="51" customHeight="1" outlineLevel="2" x14ac:dyDescent="0.2">
      <c r="A289" s="42"/>
      <c r="B289" s="127" t="s">
        <v>31</v>
      </c>
      <c r="C289" s="102"/>
      <c r="D289" s="102"/>
      <c r="E289" s="102"/>
      <c r="F289" s="102"/>
      <c r="G289" s="102"/>
      <c r="H289" s="102"/>
      <c r="I289" s="102"/>
      <c r="J289" s="344"/>
      <c r="K289" s="100" t="s">
        <v>574</v>
      </c>
      <c r="L289" s="102" t="s">
        <v>9</v>
      </c>
      <c r="M289" s="562" t="s">
        <v>101</v>
      </c>
      <c r="N289" s="562" t="s">
        <v>108</v>
      </c>
      <c r="O289" s="102" t="s">
        <v>562</v>
      </c>
      <c r="P289" s="511"/>
      <c r="Q289" s="511">
        <v>13</v>
      </c>
      <c r="R289" s="98"/>
      <c r="S289" s="98"/>
      <c r="T289" s="98"/>
      <c r="U289" s="511">
        <f t="shared" si="32"/>
        <v>13</v>
      </c>
      <c r="V289" s="370" t="s">
        <v>34</v>
      </c>
      <c r="W289" s="370" t="s">
        <v>286</v>
      </c>
    </row>
    <row r="290" spans="1:23" s="19" customFormat="1" ht="51" customHeight="1" outlineLevel="2" x14ac:dyDescent="0.2">
      <c r="A290" s="42"/>
      <c r="B290" s="127" t="s">
        <v>31</v>
      </c>
      <c r="C290" s="102"/>
      <c r="D290" s="102"/>
      <c r="E290" s="102"/>
      <c r="F290" s="102"/>
      <c r="G290" s="102"/>
      <c r="H290" s="102"/>
      <c r="I290" s="102"/>
      <c r="J290" s="344"/>
      <c r="K290" s="100" t="s">
        <v>601</v>
      </c>
      <c r="L290" s="102" t="s">
        <v>9</v>
      </c>
      <c r="M290" s="102" t="s">
        <v>41</v>
      </c>
      <c r="N290" s="562" t="s">
        <v>108</v>
      </c>
      <c r="O290" s="102" t="s">
        <v>603</v>
      </c>
      <c r="P290" s="511"/>
      <c r="Q290" s="511"/>
      <c r="R290" s="511">
        <v>100</v>
      </c>
      <c r="S290" s="511">
        <v>100</v>
      </c>
      <c r="T290" s="511"/>
      <c r="U290" s="511">
        <f t="shared" si="32"/>
        <v>200</v>
      </c>
      <c r="V290" s="370" t="s">
        <v>34</v>
      </c>
      <c r="W290" s="370" t="s">
        <v>286</v>
      </c>
    </row>
    <row r="291" spans="1:23" s="19" customFormat="1" ht="51" customHeight="1" outlineLevel="2" x14ac:dyDescent="0.2">
      <c r="A291" s="42"/>
      <c r="B291" s="127" t="s">
        <v>31</v>
      </c>
      <c r="C291" s="102"/>
      <c r="D291" s="102"/>
      <c r="E291" s="102"/>
      <c r="F291" s="102"/>
      <c r="G291" s="102"/>
      <c r="H291" s="102"/>
      <c r="I291" s="102"/>
      <c r="J291" s="344"/>
      <c r="K291" s="100" t="s">
        <v>602</v>
      </c>
      <c r="L291" s="102" t="s">
        <v>9</v>
      </c>
      <c r="M291" s="102" t="s">
        <v>41</v>
      </c>
      <c r="N291" s="562" t="s">
        <v>108</v>
      </c>
      <c r="O291" s="102" t="s">
        <v>604</v>
      </c>
      <c r="P291" s="511"/>
      <c r="Q291" s="511"/>
      <c r="R291" s="511">
        <v>100</v>
      </c>
      <c r="S291" s="511">
        <v>100</v>
      </c>
      <c r="T291" s="511"/>
      <c r="U291" s="511">
        <f t="shared" si="32"/>
        <v>200</v>
      </c>
      <c r="V291" s="370" t="s">
        <v>34</v>
      </c>
      <c r="W291" s="370" t="s">
        <v>286</v>
      </c>
    </row>
    <row r="292" spans="1:23" s="19" customFormat="1" ht="51" customHeight="1" outlineLevel="2" x14ac:dyDescent="0.2">
      <c r="A292" s="42"/>
      <c r="B292" s="127" t="s">
        <v>31</v>
      </c>
      <c r="C292" s="102"/>
      <c r="D292" s="102"/>
      <c r="E292" s="102"/>
      <c r="F292" s="102"/>
      <c r="G292" s="102"/>
      <c r="H292" s="102"/>
      <c r="I292" s="102"/>
      <c r="J292" s="344"/>
      <c r="K292" s="100" t="s">
        <v>569</v>
      </c>
      <c r="L292" s="102" t="s">
        <v>9</v>
      </c>
      <c r="M292" s="102" t="s">
        <v>41</v>
      </c>
      <c r="N292" s="562" t="s">
        <v>108</v>
      </c>
      <c r="O292" s="102" t="s">
        <v>562</v>
      </c>
      <c r="P292" s="511"/>
      <c r="Q292" s="511">
        <v>375.30900000000003</v>
      </c>
      <c r="R292" s="511"/>
      <c r="S292" s="511"/>
      <c r="T292" s="511"/>
      <c r="U292" s="511">
        <f t="shared" si="32"/>
        <v>375.30900000000003</v>
      </c>
      <c r="V292" s="370" t="s">
        <v>35</v>
      </c>
      <c r="W292" s="370" t="s">
        <v>576</v>
      </c>
    </row>
    <row r="293" spans="1:23" s="19" customFormat="1" ht="51" customHeight="1" outlineLevel="2" x14ac:dyDescent="0.2">
      <c r="A293" s="42"/>
      <c r="B293" s="127" t="s">
        <v>31</v>
      </c>
      <c r="C293" s="102"/>
      <c r="D293" s="102"/>
      <c r="E293" s="102"/>
      <c r="F293" s="102"/>
      <c r="G293" s="102"/>
      <c r="H293" s="102"/>
      <c r="I293" s="102"/>
      <c r="J293" s="344"/>
      <c r="K293" s="100" t="s">
        <v>575</v>
      </c>
      <c r="L293" s="102" t="s">
        <v>9</v>
      </c>
      <c r="M293" s="102" t="s">
        <v>41</v>
      </c>
      <c r="N293" s="562" t="s">
        <v>108</v>
      </c>
      <c r="O293" s="102" t="s">
        <v>562</v>
      </c>
      <c r="P293" s="511"/>
      <c r="Q293" s="511">
        <v>1043.1120000000001</v>
      </c>
      <c r="R293" s="511"/>
      <c r="S293" s="511"/>
      <c r="T293" s="511"/>
      <c r="U293" s="511">
        <f t="shared" si="32"/>
        <v>1043.1120000000001</v>
      </c>
      <c r="V293" s="370" t="s">
        <v>35</v>
      </c>
      <c r="W293" s="370" t="s">
        <v>576</v>
      </c>
    </row>
    <row r="294" spans="1:23" s="19" customFormat="1" ht="57.75" customHeight="1" outlineLevel="2" x14ac:dyDescent="0.2">
      <c r="A294" s="42"/>
      <c r="B294" s="127" t="s">
        <v>31</v>
      </c>
      <c r="C294" s="209"/>
      <c r="D294" s="209"/>
      <c r="E294" s="209"/>
      <c r="F294" s="209"/>
      <c r="G294" s="209"/>
      <c r="H294" s="209"/>
      <c r="I294" s="209"/>
      <c r="J294" s="229"/>
      <c r="K294" s="125" t="s">
        <v>247</v>
      </c>
      <c r="L294" s="494" t="s">
        <v>9</v>
      </c>
      <c r="M294" s="494" t="s">
        <v>101</v>
      </c>
      <c r="N294" s="494" t="s">
        <v>108</v>
      </c>
      <c r="O294" s="494" t="s">
        <v>244</v>
      </c>
      <c r="P294" s="322">
        <v>1.6659999999999999</v>
      </c>
      <c r="Q294" s="510"/>
      <c r="R294" s="510"/>
      <c r="S294" s="510"/>
      <c r="T294" s="510"/>
      <c r="U294" s="98">
        <f t="shared" si="27"/>
        <v>1.6659999999999999</v>
      </c>
      <c r="V294" s="370" t="s">
        <v>34</v>
      </c>
      <c r="W294" s="370" t="s">
        <v>286</v>
      </c>
    </row>
    <row r="295" spans="1:23" s="19" customFormat="1" ht="57.75" customHeight="1" outlineLevel="2" x14ac:dyDescent="0.2">
      <c r="A295" s="42"/>
      <c r="B295" s="127" t="s">
        <v>31</v>
      </c>
      <c r="C295" s="209"/>
      <c r="D295" s="209"/>
      <c r="E295" s="209"/>
      <c r="F295" s="209"/>
      <c r="G295" s="209"/>
      <c r="H295" s="209"/>
      <c r="I295" s="209"/>
      <c r="J295" s="229"/>
      <c r="K295" s="360" t="s">
        <v>506</v>
      </c>
      <c r="L295" s="102" t="s">
        <v>9</v>
      </c>
      <c r="M295" s="102" t="s">
        <v>41</v>
      </c>
      <c r="N295" s="494" t="s">
        <v>108</v>
      </c>
      <c r="O295" s="102" t="s">
        <v>244</v>
      </c>
      <c r="P295" s="517">
        <v>1</v>
      </c>
      <c r="Q295" s="517"/>
      <c r="R295" s="517"/>
      <c r="S295" s="517"/>
      <c r="T295" s="517"/>
      <c r="U295" s="517">
        <f t="shared" si="27"/>
        <v>1</v>
      </c>
      <c r="V295" s="513" t="s">
        <v>34</v>
      </c>
      <c r="W295" s="513" t="s">
        <v>286</v>
      </c>
    </row>
    <row r="296" spans="1:23" s="19" customFormat="1" ht="75.75" customHeight="1" outlineLevel="2" x14ac:dyDescent="0.2">
      <c r="A296" s="42"/>
      <c r="B296" s="127" t="s">
        <v>31</v>
      </c>
      <c r="C296" s="209"/>
      <c r="D296" s="209"/>
      <c r="E296" s="209"/>
      <c r="F296" s="209"/>
      <c r="G296" s="209"/>
      <c r="H296" s="209"/>
      <c r="I296" s="209"/>
      <c r="J296" s="229"/>
      <c r="K296" s="360" t="s">
        <v>507</v>
      </c>
      <c r="L296" s="494" t="s">
        <v>9</v>
      </c>
      <c r="M296" s="494" t="s">
        <v>41</v>
      </c>
      <c r="N296" s="494" t="s">
        <v>108</v>
      </c>
      <c r="O296" s="494" t="s">
        <v>244</v>
      </c>
      <c r="P296" s="517">
        <v>1</v>
      </c>
      <c r="Q296" s="517"/>
      <c r="R296" s="517"/>
      <c r="S296" s="510"/>
      <c r="T296" s="510"/>
      <c r="U296" s="517">
        <f t="shared" si="27"/>
        <v>1</v>
      </c>
      <c r="V296" s="513" t="s">
        <v>34</v>
      </c>
      <c r="W296" s="513" t="s">
        <v>286</v>
      </c>
    </row>
    <row r="297" spans="1:23" s="19" customFormat="1" ht="75.75" customHeight="1" outlineLevel="2" x14ac:dyDescent="0.2">
      <c r="A297" s="42"/>
      <c r="B297" s="127" t="s">
        <v>31</v>
      </c>
      <c r="C297" s="209"/>
      <c r="D297" s="209"/>
      <c r="E297" s="209"/>
      <c r="F297" s="209"/>
      <c r="G297" s="209"/>
      <c r="H297" s="209"/>
      <c r="I297" s="209"/>
      <c r="J297" s="229"/>
      <c r="K297" s="360" t="s">
        <v>507</v>
      </c>
      <c r="L297" s="562" t="s">
        <v>9</v>
      </c>
      <c r="M297" s="562" t="s">
        <v>41</v>
      </c>
      <c r="N297" s="562" t="s">
        <v>108</v>
      </c>
      <c r="O297" s="562" t="s">
        <v>562</v>
      </c>
      <c r="P297" s="517"/>
      <c r="Q297" s="517">
        <v>50</v>
      </c>
      <c r="R297" s="517"/>
      <c r="S297" s="510"/>
      <c r="T297" s="510"/>
      <c r="U297" s="517">
        <f t="shared" ref="U297" si="33">P297+Q297+R297+S297+T297</f>
        <v>50</v>
      </c>
      <c r="V297" s="513" t="s">
        <v>35</v>
      </c>
      <c r="W297" s="513" t="s">
        <v>571</v>
      </c>
    </row>
    <row r="298" spans="1:23" s="29" customFormat="1" ht="54.75" customHeight="1" outlineLevel="2" x14ac:dyDescent="0.2">
      <c r="A298" s="36"/>
      <c r="B298" s="102" t="s">
        <v>31</v>
      </c>
      <c r="C298" s="209">
        <v>3</v>
      </c>
      <c r="D298" s="209">
        <v>17</v>
      </c>
      <c r="E298" s="209"/>
      <c r="F298" s="209"/>
      <c r="G298" s="209"/>
      <c r="H298" s="209"/>
      <c r="I298" s="209" t="s">
        <v>49</v>
      </c>
      <c r="J298" s="229" t="s">
        <v>13</v>
      </c>
      <c r="K298" s="126" t="s">
        <v>250</v>
      </c>
      <c r="L298" s="518" t="s">
        <v>9</v>
      </c>
      <c r="M298" s="102" t="s">
        <v>41</v>
      </c>
      <c r="N298" s="518" t="s">
        <v>108</v>
      </c>
      <c r="O298" s="518" t="s">
        <v>251</v>
      </c>
      <c r="P298" s="322">
        <v>142.14099999999999</v>
      </c>
      <c r="Q298" s="96"/>
      <c r="R298" s="96"/>
      <c r="S298" s="96"/>
      <c r="T298" s="96"/>
      <c r="U298" s="98">
        <f t="shared" si="27"/>
        <v>142.14099999999999</v>
      </c>
      <c r="V298" s="370" t="s">
        <v>35</v>
      </c>
      <c r="W298" s="370" t="s">
        <v>287</v>
      </c>
    </row>
    <row r="299" spans="1:23" s="29" customFormat="1" ht="52.5" customHeight="1" outlineLevel="2" x14ac:dyDescent="0.2">
      <c r="A299" s="36"/>
      <c r="B299" s="102" t="s">
        <v>31</v>
      </c>
      <c r="C299" s="57">
        <v>3</v>
      </c>
      <c r="D299" s="57">
        <v>17</v>
      </c>
      <c r="E299" s="57"/>
      <c r="F299" s="57"/>
      <c r="G299" s="57"/>
      <c r="H299" s="57"/>
      <c r="I299" s="57" t="s">
        <v>49</v>
      </c>
      <c r="J299" s="229" t="s">
        <v>13</v>
      </c>
      <c r="K299" s="126" t="s">
        <v>252</v>
      </c>
      <c r="L299" s="518" t="s">
        <v>9</v>
      </c>
      <c r="M299" s="102" t="s">
        <v>41</v>
      </c>
      <c r="N299" s="518" t="s">
        <v>108</v>
      </c>
      <c r="O299" s="518" t="s">
        <v>251</v>
      </c>
      <c r="P299" s="322">
        <v>142.08099999999999</v>
      </c>
      <c r="Q299" s="96"/>
      <c r="R299" s="96"/>
      <c r="S299" s="96"/>
      <c r="T299" s="96"/>
      <c r="U299" s="98">
        <f t="shared" si="27"/>
        <v>142.08099999999999</v>
      </c>
      <c r="V299" s="370" t="s">
        <v>35</v>
      </c>
      <c r="W299" s="370" t="s">
        <v>287</v>
      </c>
    </row>
    <row r="300" spans="1:23" s="30" customFormat="1" ht="51.75" customHeight="1" x14ac:dyDescent="0.25">
      <c r="A300" s="37"/>
      <c r="B300" s="68" t="s">
        <v>109</v>
      </c>
      <c r="C300" s="224"/>
      <c r="D300" s="224"/>
      <c r="E300" s="224"/>
      <c r="F300" s="224"/>
      <c r="G300" s="224"/>
      <c r="H300" s="224"/>
      <c r="I300" s="372"/>
      <c r="J300" s="224"/>
      <c r="K300" s="233" t="s">
        <v>253</v>
      </c>
      <c r="L300" s="373" t="s">
        <v>107</v>
      </c>
      <c r="M300" s="373" t="s">
        <v>41</v>
      </c>
      <c r="N300" s="234" t="s">
        <v>108</v>
      </c>
      <c r="O300" s="518" t="s">
        <v>251</v>
      </c>
      <c r="P300" s="519">
        <v>134.935</v>
      </c>
      <c r="Q300" s="520"/>
      <c r="R300" s="520"/>
      <c r="S300" s="520"/>
      <c r="T300" s="520"/>
      <c r="U300" s="519">
        <f t="shared" ref="U300:U329" si="34">P300+Q300+R300+S300+T300</f>
        <v>134.935</v>
      </c>
      <c r="V300" s="303" t="s">
        <v>35</v>
      </c>
      <c r="W300" s="370" t="s">
        <v>287</v>
      </c>
    </row>
    <row r="301" spans="1:23" s="30" customFormat="1" ht="51.75" customHeight="1" x14ac:dyDescent="0.25">
      <c r="A301" s="37"/>
      <c r="B301" s="373" t="s">
        <v>109</v>
      </c>
      <c r="C301" s="224"/>
      <c r="D301" s="224"/>
      <c r="E301" s="224"/>
      <c r="F301" s="224"/>
      <c r="G301" s="224"/>
      <c r="H301" s="224"/>
      <c r="I301" s="372"/>
      <c r="J301" s="224"/>
      <c r="K301" s="521" t="s">
        <v>508</v>
      </c>
      <c r="L301" s="373" t="s">
        <v>107</v>
      </c>
      <c r="M301" s="373" t="s">
        <v>41</v>
      </c>
      <c r="N301" s="234" t="s">
        <v>108</v>
      </c>
      <c r="O301" s="518" t="s">
        <v>251</v>
      </c>
      <c r="P301" s="519">
        <v>21.007000000000001</v>
      </c>
      <c r="Q301" s="520"/>
      <c r="R301" s="520"/>
      <c r="S301" s="520"/>
      <c r="T301" s="520"/>
      <c r="U301" s="519">
        <f t="shared" si="34"/>
        <v>21.007000000000001</v>
      </c>
      <c r="V301" s="303" t="s">
        <v>34</v>
      </c>
      <c r="W301" s="370" t="s">
        <v>288</v>
      </c>
    </row>
    <row r="302" spans="1:23" s="30" customFormat="1" ht="51.75" customHeight="1" x14ac:dyDescent="0.25">
      <c r="A302" s="37"/>
      <c r="B302" s="373" t="s">
        <v>109</v>
      </c>
      <c r="C302" s="224"/>
      <c r="D302" s="224"/>
      <c r="E302" s="224"/>
      <c r="F302" s="224"/>
      <c r="G302" s="224"/>
      <c r="H302" s="224"/>
      <c r="I302" s="372"/>
      <c r="J302" s="224"/>
      <c r="K302" s="521" t="s">
        <v>509</v>
      </c>
      <c r="L302" s="373" t="s">
        <v>107</v>
      </c>
      <c r="M302" s="373" t="s">
        <v>41</v>
      </c>
      <c r="N302" s="234" t="s">
        <v>108</v>
      </c>
      <c r="O302" s="518" t="s">
        <v>251</v>
      </c>
      <c r="P302" s="519">
        <v>21.169</v>
      </c>
      <c r="Q302" s="520"/>
      <c r="R302" s="520"/>
      <c r="S302" s="520"/>
      <c r="T302" s="520"/>
      <c r="U302" s="519">
        <f t="shared" si="34"/>
        <v>21.169</v>
      </c>
      <c r="V302" s="303" t="s">
        <v>34</v>
      </c>
      <c r="W302" s="370" t="s">
        <v>288</v>
      </c>
    </row>
    <row r="303" spans="1:23" s="30" customFormat="1" ht="51.75" customHeight="1" x14ac:dyDescent="0.25">
      <c r="A303" s="37"/>
      <c r="B303" s="373" t="s">
        <v>109</v>
      </c>
      <c r="C303" s="224"/>
      <c r="D303" s="224"/>
      <c r="E303" s="224"/>
      <c r="F303" s="224"/>
      <c r="G303" s="224"/>
      <c r="H303" s="224"/>
      <c r="I303" s="372"/>
      <c r="J303" s="224"/>
      <c r="K303" s="521" t="s">
        <v>510</v>
      </c>
      <c r="L303" s="373" t="s">
        <v>107</v>
      </c>
      <c r="M303" s="373" t="s">
        <v>41</v>
      </c>
      <c r="N303" s="234" t="s">
        <v>108</v>
      </c>
      <c r="O303" s="518" t="s">
        <v>251</v>
      </c>
      <c r="P303" s="519">
        <v>25.164000000000001</v>
      </c>
      <c r="Q303" s="520"/>
      <c r="R303" s="520"/>
      <c r="S303" s="520"/>
      <c r="T303" s="520"/>
      <c r="U303" s="519">
        <f t="shared" si="34"/>
        <v>25.164000000000001</v>
      </c>
      <c r="V303" s="303" t="s">
        <v>34</v>
      </c>
      <c r="W303" s="370" t="s">
        <v>288</v>
      </c>
    </row>
    <row r="304" spans="1:23" s="30" customFormat="1" ht="45" customHeight="1" x14ac:dyDescent="0.25">
      <c r="A304" s="37"/>
      <c r="B304" s="68" t="s">
        <v>109</v>
      </c>
      <c r="C304" s="224"/>
      <c r="D304" s="224"/>
      <c r="E304" s="224"/>
      <c r="F304" s="224"/>
      <c r="G304" s="224"/>
      <c r="H304" s="224"/>
      <c r="I304" s="372"/>
      <c r="J304" s="224"/>
      <c r="K304" s="233" t="s">
        <v>254</v>
      </c>
      <c r="L304" s="373" t="s">
        <v>107</v>
      </c>
      <c r="M304" s="373" t="s">
        <v>41</v>
      </c>
      <c r="N304" s="234" t="s">
        <v>108</v>
      </c>
      <c r="O304" s="518" t="s">
        <v>251</v>
      </c>
      <c r="P304" s="519">
        <v>96.353999999999999</v>
      </c>
      <c r="Q304" s="520"/>
      <c r="R304" s="520"/>
      <c r="S304" s="520"/>
      <c r="T304" s="520"/>
      <c r="U304" s="519">
        <f t="shared" si="34"/>
        <v>96.353999999999999</v>
      </c>
      <c r="V304" s="370" t="s">
        <v>34</v>
      </c>
      <c r="W304" s="370" t="s">
        <v>547</v>
      </c>
    </row>
    <row r="305" spans="1:24" s="30" customFormat="1" ht="54.75" customHeight="1" x14ac:dyDescent="0.25">
      <c r="A305" s="37"/>
      <c r="B305" s="68" t="s">
        <v>109</v>
      </c>
      <c r="C305" s="224"/>
      <c r="D305" s="224"/>
      <c r="E305" s="224"/>
      <c r="F305" s="224"/>
      <c r="G305" s="224"/>
      <c r="H305" s="224"/>
      <c r="I305" s="372"/>
      <c r="J305" s="224"/>
      <c r="K305" s="233" t="s">
        <v>255</v>
      </c>
      <c r="L305" s="373" t="s">
        <v>107</v>
      </c>
      <c r="M305" s="373" t="s">
        <v>41</v>
      </c>
      <c r="N305" s="234" t="s">
        <v>108</v>
      </c>
      <c r="O305" s="518" t="s">
        <v>251</v>
      </c>
      <c r="P305" s="519">
        <v>96.296999999999997</v>
      </c>
      <c r="Q305" s="520"/>
      <c r="R305" s="520"/>
      <c r="S305" s="520"/>
      <c r="T305" s="520"/>
      <c r="U305" s="519">
        <f t="shared" si="34"/>
        <v>96.296999999999997</v>
      </c>
      <c r="V305" s="370" t="s">
        <v>34</v>
      </c>
      <c r="W305" s="370" t="s">
        <v>547</v>
      </c>
    </row>
    <row r="306" spans="1:24" s="30" customFormat="1" ht="47.25" customHeight="1" x14ac:dyDescent="0.25">
      <c r="A306" s="37"/>
      <c r="B306" s="373" t="s">
        <v>109</v>
      </c>
      <c r="C306" s="374"/>
      <c r="D306" s="374"/>
      <c r="E306" s="374"/>
      <c r="F306" s="374"/>
      <c r="G306" s="374"/>
      <c r="H306" s="374"/>
      <c r="I306" s="375"/>
      <c r="J306" s="374"/>
      <c r="K306" s="304" t="s">
        <v>256</v>
      </c>
      <c r="L306" s="373" t="s">
        <v>9</v>
      </c>
      <c r="M306" s="373" t="s">
        <v>41</v>
      </c>
      <c r="N306" s="234" t="s">
        <v>108</v>
      </c>
      <c r="O306" s="518" t="s">
        <v>251</v>
      </c>
      <c r="P306" s="519">
        <v>139.13300000000001</v>
      </c>
      <c r="Q306" s="520"/>
      <c r="R306" s="520"/>
      <c r="S306" s="520"/>
      <c r="T306" s="520"/>
      <c r="U306" s="519">
        <f t="shared" si="34"/>
        <v>139.13300000000001</v>
      </c>
      <c r="V306" s="370" t="s">
        <v>34</v>
      </c>
      <c r="W306" s="370" t="s">
        <v>547</v>
      </c>
    </row>
    <row r="307" spans="1:24" s="32" customFormat="1" ht="46.5" customHeight="1" x14ac:dyDescent="0.25">
      <c r="A307" s="38"/>
      <c r="B307" s="68" t="s">
        <v>109</v>
      </c>
      <c r="C307" s="376"/>
      <c r="D307" s="376"/>
      <c r="E307" s="376"/>
      <c r="F307" s="376"/>
      <c r="G307" s="376"/>
      <c r="H307" s="376"/>
      <c r="I307" s="377"/>
      <c r="J307" s="376"/>
      <c r="K307" s="233" t="s">
        <v>257</v>
      </c>
      <c r="L307" s="68" t="s">
        <v>9</v>
      </c>
      <c r="M307" s="68" t="s">
        <v>41</v>
      </c>
      <c r="N307" s="234" t="s">
        <v>108</v>
      </c>
      <c r="O307" s="518" t="s">
        <v>251</v>
      </c>
      <c r="P307" s="519">
        <v>156.81800000000001</v>
      </c>
      <c r="Q307" s="235"/>
      <c r="R307" s="235"/>
      <c r="S307" s="235"/>
      <c r="T307" s="235"/>
      <c r="U307" s="519">
        <f t="shared" si="34"/>
        <v>156.81800000000001</v>
      </c>
      <c r="V307" s="370" t="s">
        <v>34</v>
      </c>
      <c r="W307" s="370" t="s">
        <v>547</v>
      </c>
    </row>
    <row r="308" spans="1:24" s="32" customFormat="1" ht="48" customHeight="1" x14ac:dyDescent="0.25">
      <c r="A308" s="39"/>
      <c r="B308" s="236" t="s">
        <v>109</v>
      </c>
      <c r="C308" s="378"/>
      <c r="D308" s="378"/>
      <c r="E308" s="378"/>
      <c r="F308" s="378"/>
      <c r="G308" s="378"/>
      <c r="H308" s="378"/>
      <c r="I308" s="379"/>
      <c r="J308" s="378"/>
      <c r="K308" s="522" t="s">
        <v>258</v>
      </c>
      <c r="L308" s="523" t="s">
        <v>9</v>
      </c>
      <c r="M308" s="523" t="s">
        <v>41</v>
      </c>
      <c r="N308" s="494" t="s">
        <v>108</v>
      </c>
      <c r="O308" s="518" t="s">
        <v>251</v>
      </c>
      <c r="P308" s="508">
        <v>92.540999999999997</v>
      </c>
      <c r="Q308" s="524"/>
      <c r="R308" s="524"/>
      <c r="S308" s="524"/>
      <c r="T308" s="524"/>
      <c r="U308" s="508">
        <f t="shared" si="34"/>
        <v>92.540999999999997</v>
      </c>
      <c r="V308" s="370" t="s">
        <v>34</v>
      </c>
      <c r="W308" s="370" t="s">
        <v>547</v>
      </c>
    </row>
    <row r="309" spans="1:24" s="31" customFormat="1" ht="33" customHeight="1" x14ac:dyDescent="0.25">
      <c r="A309" s="40"/>
      <c r="B309" s="68" t="s">
        <v>109</v>
      </c>
      <c r="C309" s="68"/>
      <c r="D309" s="68"/>
      <c r="E309" s="68"/>
      <c r="F309" s="68"/>
      <c r="G309" s="68"/>
      <c r="H309" s="68"/>
      <c r="I309" s="233"/>
      <c r="J309" s="68"/>
      <c r="K309" s="233" t="s">
        <v>511</v>
      </c>
      <c r="L309" s="68" t="s">
        <v>9</v>
      </c>
      <c r="M309" s="68" t="s">
        <v>101</v>
      </c>
      <c r="N309" s="237" t="s">
        <v>108</v>
      </c>
      <c r="O309" s="159" t="s">
        <v>259</v>
      </c>
      <c r="P309" s="519">
        <v>8.9930000000000003</v>
      </c>
      <c r="Q309" s="525"/>
      <c r="R309" s="525"/>
      <c r="S309" s="235"/>
      <c r="T309" s="235"/>
      <c r="U309" s="508">
        <f t="shared" si="34"/>
        <v>8.9930000000000003</v>
      </c>
      <c r="V309" s="370" t="s">
        <v>34</v>
      </c>
      <c r="W309" s="370" t="s">
        <v>288</v>
      </c>
      <c r="X309" s="44"/>
    </row>
    <row r="310" spans="1:24" s="33" customFormat="1" ht="51" customHeight="1" x14ac:dyDescent="0.25">
      <c r="A310" s="40"/>
      <c r="B310" s="68" t="s">
        <v>109</v>
      </c>
      <c r="C310" s="68"/>
      <c r="D310" s="68"/>
      <c r="E310" s="68"/>
      <c r="F310" s="68"/>
      <c r="G310" s="68"/>
      <c r="H310" s="68"/>
      <c r="I310" s="233"/>
      <c r="J310" s="68"/>
      <c r="K310" s="521" t="s">
        <v>260</v>
      </c>
      <c r="L310" s="373" t="s">
        <v>9</v>
      </c>
      <c r="M310" s="373" t="s">
        <v>41</v>
      </c>
      <c r="N310" s="159" t="s">
        <v>108</v>
      </c>
      <c r="O310" s="159" t="s">
        <v>259</v>
      </c>
      <c r="P310" s="525">
        <v>1</v>
      </c>
      <c r="Q310" s="525"/>
      <c r="R310" s="525"/>
      <c r="S310" s="235"/>
      <c r="T310" s="235"/>
      <c r="U310" s="526">
        <f t="shared" si="34"/>
        <v>1</v>
      </c>
      <c r="V310" s="370" t="s">
        <v>34</v>
      </c>
      <c r="W310" s="370" t="s">
        <v>288</v>
      </c>
    </row>
    <row r="311" spans="1:24" s="33" customFormat="1" ht="44.25" customHeight="1" x14ac:dyDescent="0.25">
      <c r="A311" s="40"/>
      <c r="B311" s="68" t="s">
        <v>109</v>
      </c>
      <c r="C311" s="68"/>
      <c r="D311" s="68"/>
      <c r="E311" s="68"/>
      <c r="F311" s="68"/>
      <c r="G311" s="68"/>
      <c r="H311" s="68"/>
      <c r="I311" s="233"/>
      <c r="J311" s="68"/>
      <c r="K311" s="233" t="s">
        <v>261</v>
      </c>
      <c r="L311" s="373" t="s">
        <v>9</v>
      </c>
      <c r="M311" s="373" t="s">
        <v>41</v>
      </c>
      <c r="N311" s="234" t="s">
        <v>108</v>
      </c>
      <c r="O311" s="159" t="s">
        <v>259</v>
      </c>
      <c r="P311" s="525">
        <v>1</v>
      </c>
      <c r="Q311" s="525"/>
      <c r="R311" s="525"/>
      <c r="S311" s="235"/>
      <c r="T311" s="235"/>
      <c r="U311" s="525">
        <f t="shared" si="34"/>
        <v>1</v>
      </c>
      <c r="V311" s="370" t="s">
        <v>34</v>
      </c>
      <c r="W311" s="370" t="s">
        <v>288</v>
      </c>
    </row>
    <row r="312" spans="1:24" s="31" customFormat="1" ht="32.25" customHeight="1" x14ac:dyDescent="0.25">
      <c r="A312" s="40"/>
      <c r="B312" s="68" t="s">
        <v>109</v>
      </c>
      <c r="C312" s="68"/>
      <c r="D312" s="68"/>
      <c r="E312" s="68"/>
      <c r="F312" s="68"/>
      <c r="G312" s="68"/>
      <c r="H312" s="68"/>
      <c r="I312" s="233"/>
      <c r="J312" s="68"/>
      <c r="K312" s="233" t="s">
        <v>262</v>
      </c>
      <c r="L312" s="373" t="s">
        <v>9</v>
      </c>
      <c r="M312" s="373" t="s">
        <v>41</v>
      </c>
      <c r="N312" s="234" t="s">
        <v>108</v>
      </c>
      <c r="O312" s="159" t="s">
        <v>236</v>
      </c>
      <c r="P312" s="525">
        <v>9.74</v>
      </c>
      <c r="Q312" s="235"/>
      <c r="R312" s="235"/>
      <c r="S312" s="235"/>
      <c r="T312" s="235"/>
      <c r="U312" s="526">
        <f t="shared" si="34"/>
        <v>9.74</v>
      </c>
      <c r="V312" s="370" t="s">
        <v>34</v>
      </c>
      <c r="W312" s="370" t="s">
        <v>288</v>
      </c>
      <c r="X312" s="44"/>
    </row>
    <row r="313" spans="1:24" s="33" customFormat="1" ht="46.5" customHeight="1" x14ac:dyDescent="0.25">
      <c r="A313" s="41"/>
      <c r="B313" s="68" t="s">
        <v>109</v>
      </c>
      <c r="C313" s="68"/>
      <c r="D313" s="68"/>
      <c r="E313" s="68"/>
      <c r="F313" s="68"/>
      <c r="G313" s="68"/>
      <c r="H313" s="68"/>
      <c r="I313" s="233"/>
      <c r="J313" s="68"/>
      <c r="K313" s="233" t="s">
        <v>315</v>
      </c>
      <c r="L313" s="159" t="s">
        <v>9</v>
      </c>
      <c r="M313" s="68" t="s">
        <v>101</v>
      </c>
      <c r="N313" s="234" t="s">
        <v>108</v>
      </c>
      <c r="O313" s="159" t="s">
        <v>236</v>
      </c>
      <c r="P313" s="519">
        <v>0.67600000000000005</v>
      </c>
      <c r="Q313" s="235"/>
      <c r="R313" s="235"/>
      <c r="S313" s="527"/>
      <c r="T313" s="527"/>
      <c r="U313" s="508">
        <f t="shared" si="34"/>
        <v>0.67600000000000005</v>
      </c>
      <c r="V313" s="370" t="s">
        <v>34</v>
      </c>
      <c r="W313" s="370" t="s">
        <v>288</v>
      </c>
    </row>
    <row r="314" spans="1:24" s="33" customFormat="1" ht="49.5" customHeight="1" x14ac:dyDescent="0.25">
      <c r="A314" s="40"/>
      <c r="B314" s="68" t="s">
        <v>109</v>
      </c>
      <c r="C314" s="68"/>
      <c r="D314" s="68"/>
      <c r="E314" s="68"/>
      <c r="F314" s="68"/>
      <c r="G314" s="68"/>
      <c r="H314" s="68"/>
      <c r="I314" s="233"/>
      <c r="J314" s="68"/>
      <c r="K314" s="233" t="s">
        <v>316</v>
      </c>
      <c r="L314" s="237" t="s">
        <v>9</v>
      </c>
      <c r="M314" s="68" t="s">
        <v>101</v>
      </c>
      <c r="N314" s="234" t="s">
        <v>108</v>
      </c>
      <c r="O314" s="159" t="s">
        <v>236</v>
      </c>
      <c r="P314" s="519">
        <v>0.68700000000000006</v>
      </c>
      <c r="Q314" s="235"/>
      <c r="R314" s="235"/>
      <c r="S314" s="235"/>
      <c r="T314" s="235"/>
      <c r="U314" s="508">
        <f t="shared" si="34"/>
        <v>0.68700000000000006</v>
      </c>
      <c r="V314" s="370" t="s">
        <v>34</v>
      </c>
      <c r="W314" s="370" t="s">
        <v>288</v>
      </c>
    </row>
    <row r="315" spans="1:24" s="33" customFormat="1" ht="45.75" customHeight="1" x14ac:dyDescent="0.25">
      <c r="A315" s="40"/>
      <c r="B315" s="68" t="s">
        <v>109</v>
      </c>
      <c r="C315" s="68"/>
      <c r="D315" s="68"/>
      <c r="E315" s="68"/>
      <c r="F315" s="68"/>
      <c r="G315" s="68"/>
      <c r="H315" s="68"/>
      <c r="I315" s="233"/>
      <c r="J315" s="68"/>
      <c r="K315" s="233" t="s">
        <v>263</v>
      </c>
      <c r="L315" s="159" t="s">
        <v>9</v>
      </c>
      <c r="M315" s="373" t="s">
        <v>101</v>
      </c>
      <c r="N315" s="159" t="s">
        <v>108</v>
      </c>
      <c r="O315" s="159" t="s">
        <v>251</v>
      </c>
      <c r="P315" s="525">
        <v>0.9</v>
      </c>
      <c r="Q315" s="235"/>
      <c r="R315" s="235"/>
      <c r="S315" s="235"/>
      <c r="T315" s="235"/>
      <c r="U315" s="526">
        <f t="shared" si="34"/>
        <v>0.9</v>
      </c>
      <c r="V315" s="370" t="s">
        <v>34</v>
      </c>
      <c r="W315" s="370" t="s">
        <v>288</v>
      </c>
    </row>
    <row r="316" spans="1:24" s="33" customFormat="1" ht="48.75" customHeight="1" x14ac:dyDescent="0.25">
      <c r="A316" s="40"/>
      <c r="B316" s="68" t="s">
        <v>109</v>
      </c>
      <c r="C316" s="68"/>
      <c r="D316" s="68"/>
      <c r="E316" s="68"/>
      <c r="F316" s="68"/>
      <c r="G316" s="68"/>
      <c r="H316" s="68"/>
      <c r="I316" s="233"/>
      <c r="J316" s="68"/>
      <c r="K316" s="233" t="s">
        <v>264</v>
      </c>
      <c r="L316" s="159" t="s">
        <v>9</v>
      </c>
      <c r="M316" s="304" t="s">
        <v>101</v>
      </c>
      <c r="N316" s="159" t="s">
        <v>108</v>
      </c>
      <c r="O316" s="159" t="s">
        <v>236</v>
      </c>
      <c r="P316" s="525">
        <v>48.418999999999997</v>
      </c>
      <c r="Q316" s="525"/>
      <c r="R316" s="235"/>
      <c r="S316" s="235"/>
      <c r="T316" s="235"/>
      <c r="U316" s="526">
        <f t="shared" si="34"/>
        <v>48.418999999999997</v>
      </c>
      <c r="V316" s="370" t="s">
        <v>34</v>
      </c>
      <c r="W316" s="370" t="s">
        <v>288</v>
      </c>
    </row>
    <row r="317" spans="1:24" s="33" customFormat="1" ht="48.75" customHeight="1" x14ac:dyDescent="0.25">
      <c r="A317" s="40"/>
      <c r="B317" s="68" t="s">
        <v>109</v>
      </c>
      <c r="C317" s="68"/>
      <c r="D317" s="68"/>
      <c r="E317" s="68"/>
      <c r="F317" s="68"/>
      <c r="G317" s="68"/>
      <c r="H317" s="68"/>
      <c r="I317" s="233"/>
      <c r="J317" s="380"/>
      <c r="K317" s="521" t="s">
        <v>512</v>
      </c>
      <c r="L317" s="373" t="s">
        <v>9</v>
      </c>
      <c r="M317" s="373" t="s">
        <v>41</v>
      </c>
      <c r="N317" s="234" t="s">
        <v>108</v>
      </c>
      <c r="O317" s="159" t="s">
        <v>236</v>
      </c>
      <c r="P317" s="528">
        <v>1</v>
      </c>
      <c r="Q317" s="528"/>
      <c r="R317" s="529"/>
      <c r="S317" s="527"/>
      <c r="T317" s="527"/>
      <c r="U317" s="526">
        <f t="shared" si="34"/>
        <v>1</v>
      </c>
      <c r="V317" s="513" t="s">
        <v>34</v>
      </c>
      <c r="W317" s="513" t="s">
        <v>288</v>
      </c>
    </row>
    <row r="318" spans="1:24" s="33" customFormat="1" ht="48.75" customHeight="1" x14ac:dyDescent="0.25">
      <c r="A318" s="40"/>
      <c r="B318" s="68" t="s">
        <v>109</v>
      </c>
      <c r="C318" s="68"/>
      <c r="D318" s="68"/>
      <c r="E318" s="68"/>
      <c r="F318" s="68"/>
      <c r="G318" s="68"/>
      <c r="H318" s="68"/>
      <c r="I318" s="233"/>
      <c r="J318" s="380"/>
      <c r="K318" s="521" t="s">
        <v>513</v>
      </c>
      <c r="L318" s="373" t="s">
        <v>9</v>
      </c>
      <c r="M318" s="373" t="s">
        <v>41</v>
      </c>
      <c r="N318" s="234" t="s">
        <v>108</v>
      </c>
      <c r="O318" s="159" t="s">
        <v>236</v>
      </c>
      <c r="P318" s="528">
        <v>1</v>
      </c>
      <c r="Q318" s="528"/>
      <c r="R318" s="529"/>
      <c r="S318" s="527"/>
      <c r="T318" s="527"/>
      <c r="U318" s="526">
        <f t="shared" si="34"/>
        <v>1</v>
      </c>
      <c r="V318" s="513" t="s">
        <v>34</v>
      </c>
      <c r="W318" s="513" t="s">
        <v>288</v>
      </c>
    </row>
    <row r="319" spans="1:24" s="33" customFormat="1" ht="48.75" customHeight="1" x14ac:dyDescent="0.25">
      <c r="A319" s="40"/>
      <c r="B319" s="68" t="s">
        <v>109</v>
      </c>
      <c r="C319" s="68"/>
      <c r="D319" s="68"/>
      <c r="E319" s="68"/>
      <c r="F319" s="68"/>
      <c r="G319" s="68"/>
      <c r="H319" s="68"/>
      <c r="I319" s="233"/>
      <c r="J319" s="380"/>
      <c r="K319" s="521" t="s">
        <v>514</v>
      </c>
      <c r="L319" s="373" t="s">
        <v>9</v>
      </c>
      <c r="M319" s="373" t="s">
        <v>41</v>
      </c>
      <c r="N319" s="234" t="s">
        <v>108</v>
      </c>
      <c r="O319" s="159" t="s">
        <v>236</v>
      </c>
      <c r="P319" s="528">
        <v>1</v>
      </c>
      <c r="Q319" s="528"/>
      <c r="R319" s="529"/>
      <c r="S319" s="527"/>
      <c r="T319" s="527"/>
      <c r="U319" s="526">
        <f t="shared" si="34"/>
        <v>1</v>
      </c>
      <c r="V319" s="513" t="s">
        <v>34</v>
      </c>
      <c r="W319" s="513" t="s">
        <v>288</v>
      </c>
    </row>
    <row r="320" spans="1:24" s="33" customFormat="1" ht="48.75" customHeight="1" x14ac:dyDescent="0.25">
      <c r="A320" s="40"/>
      <c r="B320" s="68" t="s">
        <v>109</v>
      </c>
      <c r="C320" s="68"/>
      <c r="D320" s="68"/>
      <c r="E320" s="68"/>
      <c r="F320" s="68"/>
      <c r="G320" s="68"/>
      <c r="H320" s="68"/>
      <c r="I320" s="233"/>
      <c r="J320" s="380"/>
      <c r="K320" s="521" t="s">
        <v>515</v>
      </c>
      <c r="L320" s="373" t="s">
        <v>9</v>
      </c>
      <c r="M320" s="373" t="s">
        <v>41</v>
      </c>
      <c r="N320" s="234" t="s">
        <v>108</v>
      </c>
      <c r="O320" s="159" t="s">
        <v>251</v>
      </c>
      <c r="P320" s="528">
        <v>12.244</v>
      </c>
      <c r="Q320" s="528"/>
      <c r="R320" s="529"/>
      <c r="S320" s="527"/>
      <c r="T320" s="527"/>
      <c r="U320" s="526">
        <f t="shared" si="34"/>
        <v>12.244</v>
      </c>
      <c r="V320" s="513" t="s">
        <v>34</v>
      </c>
      <c r="W320" s="513" t="s">
        <v>288</v>
      </c>
    </row>
    <row r="321" spans="1:23" s="33" customFormat="1" ht="63.75" customHeight="1" x14ac:dyDescent="0.25">
      <c r="A321" s="40"/>
      <c r="B321" s="68" t="s">
        <v>109</v>
      </c>
      <c r="C321" s="68"/>
      <c r="D321" s="68"/>
      <c r="E321" s="68"/>
      <c r="F321" s="68"/>
      <c r="G321" s="68"/>
      <c r="H321" s="68"/>
      <c r="I321" s="233"/>
      <c r="J321" s="380"/>
      <c r="K321" s="521" t="s">
        <v>577</v>
      </c>
      <c r="L321" s="159" t="s">
        <v>9</v>
      </c>
      <c r="M321" s="373" t="s">
        <v>101</v>
      </c>
      <c r="N321" s="159" t="s">
        <v>108</v>
      </c>
      <c r="O321" s="159" t="s">
        <v>516</v>
      </c>
      <c r="P321" s="528">
        <v>0.60499999999999998</v>
      </c>
      <c r="Q321" s="528">
        <v>71.394999999999996</v>
      </c>
      <c r="R321" s="529"/>
      <c r="S321" s="527"/>
      <c r="T321" s="527"/>
      <c r="U321" s="526">
        <f t="shared" si="34"/>
        <v>72</v>
      </c>
      <c r="V321" s="513" t="s">
        <v>34</v>
      </c>
      <c r="W321" s="513" t="s">
        <v>288</v>
      </c>
    </row>
    <row r="322" spans="1:23" s="33" customFormat="1" ht="48.75" customHeight="1" x14ac:dyDescent="0.25">
      <c r="A322" s="40"/>
      <c r="B322" s="68" t="s">
        <v>109</v>
      </c>
      <c r="C322" s="68"/>
      <c r="D322" s="68"/>
      <c r="E322" s="68"/>
      <c r="F322" s="68"/>
      <c r="G322" s="68"/>
      <c r="H322" s="68"/>
      <c r="I322" s="233"/>
      <c r="J322" s="380"/>
      <c r="K322" s="521" t="s">
        <v>517</v>
      </c>
      <c r="L322" s="373" t="s">
        <v>9</v>
      </c>
      <c r="M322" s="373" t="s">
        <v>41</v>
      </c>
      <c r="N322" s="234" t="s">
        <v>108</v>
      </c>
      <c r="O322" s="159" t="s">
        <v>578</v>
      </c>
      <c r="P322" s="528"/>
      <c r="Q322" s="528"/>
      <c r="R322" s="529">
        <v>326.68200000000002</v>
      </c>
      <c r="S322" s="528">
        <v>20</v>
      </c>
      <c r="T322" s="527"/>
      <c r="U322" s="526">
        <f t="shared" si="34"/>
        <v>346.68200000000002</v>
      </c>
      <c r="V322" s="513" t="s">
        <v>34</v>
      </c>
      <c r="W322" s="513" t="s">
        <v>288</v>
      </c>
    </row>
    <row r="323" spans="1:23" s="33" customFormat="1" ht="48.75" customHeight="1" x14ac:dyDescent="0.25">
      <c r="A323" s="40"/>
      <c r="B323" s="68" t="s">
        <v>109</v>
      </c>
      <c r="C323" s="68"/>
      <c r="D323" s="68"/>
      <c r="E323" s="68"/>
      <c r="F323" s="68"/>
      <c r="G323" s="68"/>
      <c r="H323" s="68"/>
      <c r="I323" s="233"/>
      <c r="J323" s="380"/>
      <c r="K323" s="521" t="s">
        <v>579</v>
      </c>
      <c r="L323" s="159" t="s">
        <v>9</v>
      </c>
      <c r="M323" s="373" t="s">
        <v>101</v>
      </c>
      <c r="N323" s="159" t="s">
        <v>108</v>
      </c>
      <c r="O323" s="159" t="s">
        <v>580</v>
      </c>
      <c r="P323" s="525"/>
      <c r="Q323" s="528">
        <v>15.215999999999999</v>
      </c>
      <c r="R323" s="529"/>
      <c r="S323" s="528"/>
      <c r="T323" s="527"/>
      <c r="U323" s="526">
        <f t="shared" ref="U323" si="35">P323+Q323+R323+S323+T323</f>
        <v>15.215999999999999</v>
      </c>
      <c r="V323" s="513" t="s">
        <v>34</v>
      </c>
      <c r="W323" s="513" t="s">
        <v>288</v>
      </c>
    </row>
    <row r="324" spans="1:23" s="33" customFormat="1" ht="48.75" customHeight="1" x14ac:dyDescent="0.25">
      <c r="A324" s="40"/>
      <c r="B324" s="68" t="s">
        <v>109</v>
      </c>
      <c r="C324" s="68"/>
      <c r="D324" s="68"/>
      <c r="E324" s="68"/>
      <c r="F324" s="68"/>
      <c r="G324" s="68"/>
      <c r="H324" s="68"/>
      <c r="I324" s="233"/>
      <c r="J324" s="380"/>
      <c r="K324" s="521" t="s">
        <v>581</v>
      </c>
      <c r="L324" s="373" t="s">
        <v>9</v>
      </c>
      <c r="M324" s="373" t="s">
        <v>41</v>
      </c>
      <c r="N324" s="234" t="s">
        <v>108</v>
      </c>
      <c r="O324" s="159" t="s">
        <v>578</v>
      </c>
      <c r="P324" s="525"/>
      <c r="Q324" s="528"/>
      <c r="R324" s="529">
        <v>73.978999999999999</v>
      </c>
      <c r="S324" s="528">
        <v>99.51</v>
      </c>
      <c r="T324" s="527"/>
      <c r="U324" s="526">
        <f t="shared" ref="U324" si="36">P324+Q324+R324+S324+T324</f>
        <v>173.489</v>
      </c>
      <c r="V324" s="513" t="s">
        <v>34</v>
      </c>
      <c r="W324" s="513" t="s">
        <v>288</v>
      </c>
    </row>
    <row r="325" spans="1:23" s="33" customFormat="1" ht="48.75" customHeight="1" x14ac:dyDescent="0.25">
      <c r="A325" s="40"/>
      <c r="B325" s="68" t="s">
        <v>109</v>
      </c>
      <c r="C325" s="68"/>
      <c r="D325" s="68"/>
      <c r="E325" s="68"/>
      <c r="F325" s="68"/>
      <c r="G325" s="68"/>
      <c r="H325" s="68"/>
      <c r="I325" s="233"/>
      <c r="J325" s="380"/>
      <c r="K325" s="521" t="s">
        <v>260</v>
      </c>
      <c r="L325" s="373" t="s">
        <v>9</v>
      </c>
      <c r="M325" s="373" t="s">
        <v>41</v>
      </c>
      <c r="N325" s="234" t="s">
        <v>108</v>
      </c>
      <c r="O325" s="159" t="s">
        <v>516</v>
      </c>
      <c r="P325" s="563">
        <v>210.17099999999999</v>
      </c>
      <c r="Q325" s="528">
        <v>28.77</v>
      </c>
      <c r="R325" s="529"/>
      <c r="S325" s="527"/>
      <c r="T325" s="527"/>
      <c r="U325" s="526">
        <f t="shared" si="34"/>
        <v>238.941</v>
      </c>
      <c r="V325" s="513" t="s">
        <v>34</v>
      </c>
      <c r="W325" s="513" t="s">
        <v>519</v>
      </c>
    </row>
    <row r="326" spans="1:23" s="33" customFormat="1" ht="48.75" customHeight="1" x14ac:dyDescent="0.25">
      <c r="A326" s="40"/>
      <c r="B326" s="68" t="s">
        <v>109</v>
      </c>
      <c r="C326" s="68"/>
      <c r="D326" s="68"/>
      <c r="E326" s="68"/>
      <c r="F326" s="68"/>
      <c r="G326" s="68"/>
      <c r="H326" s="68"/>
      <c r="I326" s="233"/>
      <c r="J326" s="380"/>
      <c r="K326" s="521" t="s">
        <v>261</v>
      </c>
      <c r="L326" s="373" t="s">
        <v>9</v>
      </c>
      <c r="M326" s="373" t="s">
        <v>41</v>
      </c>
      <c r="N326" s="234" t="s">
        <v>108</v>
      </c>
      <c r="O326" s="159" t="s">
        <v>516</v>
      </c>
      <c r="P326" s="528">
        <v>206.22900000000001</v>
      </c>
      <c r="Q326" s="528">
        <v>28.280999999999999</v>
      </c>
      <c r="R326" s="529"/>
      <c r="S326" s="527"/>
      <c r="T326" s="527"/>
      <c r="U326" s="526">
        <f t="shared" si="34"/>
        <v>234.51000000000002</v>
      </c>
      <c r="V326" s="513" t="s">
        <v>34</v>
      </c>
      <c r="W326" s="513" t="s">
        <v>519</v>
      </c>
    </row>
    <row r="327" spans="1:23" s="33" customFormat="1" ht="48.75" customHeight="1" x14ac:dyDescent="0.25">
      <c r="A327" s="40"/>
      <c r="B327" s="68" t="s">
        <v>109</v>
      </c>
      <c r="C327" s="68"/>
      <c r="D327" s="68"/>
      <c r="E327" s="68"/>
      <c r="F327" s="68"/>
      <c r="G327" s="68"/>
      <c r="H327" s="68"/>
      <c r="I327" s="233"/>
      <c r="J327" s="380"/>
      <c r="K327" s="521" t="s">
        <v>514</v>
      </c>
      <c r="L327" s="373" t="s">
        <v>9</v>
      </c>
      <c r="M327" s="373" t="s">
        <v>41</v>
      </c>
      <c r="N327" s="234" t="s">
        <v>108</v>
      </c>
      <c r="O327" s="159" t="s">
        <v>516</v>
      </c>
      <c r="P327" s="528">
        <v>295.40600000000001</v>
      </c>
      <c r="Q327" s="528">
        <v>23.212</v>
      </c>
      <c r="R327" s="529"/>
      <c r="S327" s="527"/>
      <c r="T327" s="527"/>
      <c r="U327" s="526">
        <f t="shared" si="34"/>
        <v>318.61799999999999</v>
      </c>
      <c r="V327" s="513" t="s">
        <v>34</v>
      </c>
      <c r="W327" s="513" t="s">
        <v>519</v>
      </c>
    </row>
    <row r="328" spans="1:23" s="33" customFormat="1" ht="48.75" customHeight="1" x14ac:dyDescent="0.25">
      <c r="A328" s="40"/>
      <c r="B328" s="68" t="s">
        <v>109</v>
      </c>
      <c r="C328" s="68"/>
      <c r="D328" s="68"/>
      <c r="E328" s="68"/>
      <c r="F328" s="68"/>
      <c r="G328" s="68"/>
      <c r="H328" s="68"/>
      <c r="I328" s="233"/>
      <c r="J328" s="380"/>
      <c r="K328" s="521" t="s">
        <v>512</v>
      </c>
      <c r="L328" s="373" t="s">
        <v>9</v>
      </c>
      <c r="M328" s="373" t="s">
        <v>41</v>
      </c>
      <c r="N328" s="234" t="s">
        <v>108</v>
      </c>
      <c r="O328" s="159" t="s">
        <v>516</v>
      </c>
      <c r="P328" s="528">
        <v>273.58999999999997</v>
      </c>
      <c r="Q328" s="528">
        <v>67.480999999999995</v>
      </c>
      <c r="R328" s="529"/>
      <c r="S328" s="527"/>
      <c r="T328" s="527"/>
      <c r="U328" s="526">
        <f t="shared" si="34"/>
        <v>341.07099999999997</v>
      </c>
      <c r="V328" s="513" t="s">
        <v>34</v>
      </c>
      <c r="W328" s="513" t="s">
        <v>519</v>
      </c>
    </row>
    <row r="329" spans="1:23" s="33" customFormat="1" ht="48.75" customHeight="1" x14ac:dyDescent="0.25">
      <c r="A329" s="40"/>
      <c r="B329" s="68" t="s">
        <v>109</v>
      </c>
      <c r="C329" s="68"/>
      <c r="D329" s="68"/>
      <c r="E329" s="68"/>
      <c r="F329" s="68"/>
      <c r="G329" s="68"/>
      <c r="H329" s="68"/>
      <c r="I329" s="233"/>
      <c r="J329" s="380"/>
      <c r="K329" s="521" t="s">
        <v>513</v>
      </c>
      <c r="L329" s="373" t="s">
        <v>9</v>
      </c>
      <c r="M329" s="373" t="s">
        <v>41</v>
      </c>
      <c r="N329" s="234" t="s">
        <v>108</v>
      </c>
      <c r="O329" s="159" t="s">
        <v>516</v>
      </c>
      <c r="P329" s="528">
        <v>273.59199999999998</v>
      </c>
      <c r="Q329" s="528">
        <v>67.471999999999994</v>
      </c>
      <c r="R329" s="529"/>
      <c r="S329" s="527"/>
      <c r="T329" s="527"/>
      <c r="U329" s="526">
        <f t="shared" si="34"/>
        <v>341.06399999999996</v>
      </c>
      <c r="V329" s="513" t="s">
        <v>34</v>
      </c>
      <c r="W329" s="513" t="s">
        <v>519</v>
      </c>
    </row>
    <row r="330" spans="1:23" s="33" customFormat="1" ht="66" customHeight="1" x14ac:dyDescent="0.25">
      <c r="A330" s="40"/>
      <c r="B330" s="68" t="s">
        <v>109</v>
      </c>
      <c r="C330" s="68"/>
      <c r="D330" s="68"/>
      <c r="E330" s="68"/>
      <c r="F330" s="68"/>
      <c r="G330" s="68"/>
      <c r="H330" s="68"/>
      <c r="I330" s="233"/>
      <c r="J330" s="380"/>
      <c r="K330" s="521" t="s">
        <v>582</v>
      </c>
      <c r="L330" s="373" t="s">
        <v>9</v>
      </c>
      <c r="M330" s="373" t="s">
        <v>41</v>
      </c>
      <c r="N330" s="234" t="s">
        <v>108</v>
      </c>
      <c r="O330" s="159" t="s">
        <v>580</v>
      </c>
      <c r="P330" s="528"/>
      <c r="Q330" s="528">
        <v>295.41699999999997</v>
      </c>
      <c r="R330" s="529"/>
      <c r="S330" s="527"/>
      <c r="T330" s="527"/>
      <c r="U330" s="526">
        <f t="shared" ref="U330" si="37">P330+Q330+R330+S330+T330</f>
        <v>295.41699999999997</v>
      </c>
      <c r="V330" s="513" t="s">
        <v>34</v>
      </c>
      <c r="W330" s="513" t="s">
        <v>519</v>
      </c>
    </row>
    <row r="331" spans="1:23" s="33" customFormat="1" ht="66" customHeight="1" x14ac:dyDescent="0.25">
      <c r="A331" s="40"/>
      <c r="B331" s="68" t="s">
        <v>109</v>
      </c>
      <c r="C331" s="68"/>
      <c r="D331" s="68"/>
      <c r="E331" s="68"/>
      <c r="F331" s="68"/>
      <c r="G331" s="68"/>
      <c r="H331" s="68"/>
      <c r="I331" s="233"/>
      <c r="J331" s="380"/>
      <c r="K331" s="521" t="s">
        <v>583</v>
      </c>
      <c r="L331" s="373" t="s">
        <v>9</v>
      </c>
      <c r="M331" s="373" t="s">
        <v>41</v>
      </c>
      <c r="N331" s="234" t="s">
        <v>108</v>
      </c>
      <c r="O331" s="159" t="s">
        <v>518</v>
      </c>
      <c r="P331" s="528"/>
      <c r="Q331" s="528"/>
      <c r="R331" s="529">
        <v>140.44999999999999</v>
      </c>
      <c r="S331" s="527"/>
      <c r="T331" s="527"/>
      <c r="U331" s="526">
        <f t="shared" ref="U331" si="38">P331+Q331+R331+S331+T331</f>
        <v>140.44999999999999</v>
      </c>
      <c r="V331" s="513" t="s">
        <v>35</v>
      </c>
      <c r="W331" s="513" t="s">
        <v>295</v>
      </c>
    </row>
    <row r="332" spans="1:23" s="33" customFormat="1" ht="81" customHeight="1" x14ac:dyDescent="0.25">
      <c r="A332" s="40"/>
      <c r="B332" s="68" t="s">
        <v>109</v>
      </c>
      <c r="C332" s="68"/>
      <c r="D332" s="68"/>
      <c r="E332" s="68"/>
      <c r="F332" s="68"/>
      <c r="G332" s="68"/>
      <c r="H332" s="68"/>
      <c r="I332" s="233"/>
      <c r="J332" s="380"/>
      <c r="K332" s="521" t="s">
        <v>584</v>
      </c>
      <c r="L332" s="159" t="s">
        <v>9</v>
      </c>
      <c r="M332" s="373" t="s">
        <v>101</v>
      </c>
      <c r="N332" s="159" t="s">
        <v>108</v>
      </c>
      <c r="O332" s="159" t="s">
        <v>518</v>
      </c>
      <c r="P332" s="528"/>
      <c r="Q332" s="528"/>
      <c r="R332" s="529">
        <v>60.883000000000003</v>
      </c>
      <c r="S332" s="527"/>
      <c r="T332" s="527"/>
      <c r="U332" s="526">
        <f t="shared" ref="U332" si="39">P332+Q332+R332+S332+T332</f>
        <v>60.883000000000003</v>
      </c>
      <c r="V332" s="513" t="s">
        <v>35</v>
      </c>
      <c r="W332" s="513" t="s">
        <v>295</v>
      </c>
    </row>
    <row r="333" spans="1:23" s="33" customFormat="1" ht="56.25" customHeight="1" x14ac:dyDescent="0.25">
      <c r="A333" s="40"/>
      <c r="B333" s="68" t="s">
        <v>109</v>
      </c>
      <c r="C333" s="68"/>
      <c r="D333" s="68"/>
      <c r="E333" s="68"/>
      <c r="F333" s="68"/>
      <c r="G333" s="68"/>
      <c r="H333" s="68"/>
      <c r="I333" s="233"/>
      <c r="J333" s="380"/>
      <c r="K333" s="521" t="s">
        <v>585</v>
      </c>
      <c r="L333" s="373" t="s">
        <v>9</v>
      </c>
      <c r="M333" s="373" t="s">
        <v>41</v>
      </c>
      <c r="N333" s="234" t="s">
        <v>108</v>
      </c>
      <c r="O333" s="159" t="s">
        <v>518</v>
      </c>
      <c r="P333" s="528"/>
      <c r="Q333" s="528"/>
      <c r="R333" s="529">
        <v>53.517000000000003</v>
      </c>
      <c r="S333" s="527"/>
      <c r="T333" s="527"/>
      <c r="U333" s="526">
        <f t="shared" ref="U333:U334" si="40">P333+Q333+R333+S333+T333</f>
        <v>53.517000000000003</v>
      </c>
      <c r="V333" s="513" t="s">
        <v>35</v>
      </c>
      <c r="W333" s="513" t="s">
        <v>295</v>
      </c>
    </row>
    <row r="334" spans="1:23" s="33" customFormat="1" ht="56.25" customHeight="1" x14ac:dyDescent="0.25">
      <c r="A334" s="40"/>
      <c r="B334" s="68" t="s">
        <v>109</v>
      </c>
      <c r="C334" s="68"/>
      <c r="D334" s="68"/>
      <c r="E334" s="68"/>
      <c r="F334" s="68"/>
      <c r="G334" s="68"/>
      <c r="H334" s="68"/>
      <c r="I334" s="233"/>
      <c r="J334" s="380"/>
      <c r="K334" s="521" t="s">
        <v>586</v>
      </c>
      <c r="L334" s="373" t="s">
        <v>9</v>
      </c>
      <c r="M334" s="373" t="s">
        <v>41</v>
      </c>
      <c r="N334" s="234" t="s">
        <v>108</v>
      </c>
      <c r="O334" s="159" t="s">
        <v>518</v>
      </c>
      <c r="P334" s="528"/>
      <c r="Q334" s="528"/>
      <c r="R334" s="529">
        <v>67.603999999999999</v>
      </c>
      <c r="S334" s="527"/>
      <c r="T334" s="527"/>
      <c r="U334" s="526">
        <f t="shared" si="40"/>
        <v>67.603999999999999</v>
      </c>
      <c r="V334" s="513" t="s">
        <v>35</v>
      </c>
      <c r="W334" s="513" t="s">
        <v>295</v>
      </c>
    </row>
    <row r="335" spans="1:23" s="33" customFormat="1" ht="69" customHeight="1" x14ac:dyDescent="0.25">
      <c r="A335" s="40"/>
      <c r="B335" s="68" t="s">
        <v>109</v>
      </c>
      <c r="C335" s="68"/>
      <c r="D335" s="68"/>
      <c r="E335" s="68"/>
      <c r="F335" s="68"/>
      <c r="G335" s="68"/>
      <c r="H335" s="68"/>
      <c r="I335" s="233"/>
      <c r="J335" s="380"/>
      <c r="K335" s="530" t="s">
        <v>267</v>
      </c>
      <c r="L335" s="52" t="s">
        <v>9</v>
      </c>
      <c r="M335" s="55" t="s">
        <v>41</v>
      </c>
      <c r="N335" s="159" t="s">
        <v>108</v>
      </c>
      <c r="O335" s="532" t="s">
        <v>492</v>
      </c>
      <c r="P335" s="533">
        <v>4.3259999999999996</v>
      </c>
      <c r="Q335" s="531"/>
      <c r="R335" s="98"/>
      <c r="S335" s="507"/>
      <c r="T335" s="507"/>
      <c r="U335" s="526">
        <f t="shared" ref="U335:U371" si="41">P335+Q335+R335+S335+T335</f>
        <v>4.3259999999999996</v>
      </c>
      <c r="V335" s="381" t="s">
        <v>34</v>
      </c>
      <c r="W335" s="381" t="s">
        <v>296</v>
      </c>
    </row>
    <row r="336" spans="1:23" s="33" customFormat="1" ht="87" customHeight="1" x14ac:dyDescent="0.25">
      <c r="A336" s="40"/>
      <c r="B336" s="68" t="s">
        <v>109</v>
      </c>
      <c r="C336" s="68"/>
      <c r="D336" s="68"/>
      <c r="E336" s="68"/>
      <c r="F336" s="68"/>
      <c r="G336" s="68"/>
      <c r="H336" s="68"/>
      <c r="I336" s="233"/>
      <c r="J336" s="380"/>
      <c r="K336" s="530" t="s">
        <v>268</v>
      </c>
      <c r="L336" s="532" t="s">
        <v>9</v>
      </c>
      <c r="M336" s="234" t="s">
        <v>41</v>
      </c>
      <c r="N336" s="159" t="s">
        <v>108</v>
      </c>
      <c r="O336" s="532" t="s">
        <v>492</v>
      </c>
      <c r="P336" s="533">
        <v>1.9570000000000001</v>
      </c>
      <c r="Q336" s="531"/>
      <c r="R336" s="98"/>
      <c r="S336" s="507"/>
      <c r="T336" s="507"/>
      <c r="U336" s="526">
        <f t="shared" si="41"/>
        <v>1.9570000000000001</v>
      </c>
      <c r="V336" s="381" t="s">
        <v>34</v>
      </c>
      <c r="W336" s="381" t="s">
        <v>547</v>
      </c>
    </row>
    <row r="337" spans="1:23" s="33" customFormat="1" ht="85.5" customHeight="1" x14ac:dyDescent="0.25">
      <c r="A337" s="40"/>
      <c r="B337" s="68" t="s">
        <v>109</v>
      </c>
      <c r="C337" s="478"/>
      <c r="D337" s="478"/>
      <c r="E337" s="478"/>
      <c r="F337" s="478"/>
      <c r="G337" s="478"/>
      <c r="H337" s="478"/>
      <c r="I337" s="492"/>
      <c r="J337" s="493"/>
      <c r="K337" s="530" t="s">
        <v>269</v>
      </c>
      <c r="L337" s="532" t="s">
        <v>9</v>
      </c>
      <c r="M337" s="234" t="s">
        <v>41</v>
      </c>
      <c r="N337" s="159" t="s">
        <v>108</v>
      </c>
      <c r="O337" s="532" t="s">
        <v>492</v>
      </c>
      <c r="P337" s="533">
        <v>1.1379999999999999</v>
      </c>
      <c r="Q337" s="531"/>
      <c r="R337" s="98"/>
      <c r="S337" s="507"/>
      <c r="T337" s="507"/>
      <c r="U337" s="526">
        <f t="shared" si="41"/>
        <v>1.1379999999999999</v>
      </c>
      <c r="V337" s="381" t="s">
        <v>34</v>
      </c>
      <c r="W337" s="381" t="s">
        <v>547</v>
      </c>
    </row>
    <row r="338" spans="1:23" s="33" customFormat="1" ht="82.5" customHeight="1" x14ac:dyDescent="0.25">
      <c r="A338" s="40"/>
      <c r="B338" s="68" t="s">
        <v>109</v>
      </c>
      <c r="C338" s="68"/>
      <c r="D338" s="68"/>
      <c r="E338" s="68"/>
      <c r="F338" s="68"/>
      <c r="G338" s="68"/>
      <c r="H338" s="68"/>
      <c r="I338" s="233"/>
      <c r="J338" s="380"/>
      <c r="K338" s="530" t="s">
        <v>270</v>
      </c>
      <c r="L338" s="532" t="s">
        <v>9</v>
      </c>
      <c r="M338" s="234" t="s">
        <v>41</v>
      </c>
      <c r="N338" s="159" t="s">
        <v>108</v>
      </c>
      <c r="O338" s="532" t="s">
        <v>492</v>
      </c>
      <c r="P338" s="533">
        <v>1.19</v>
      </c>
      <c r="Q338" s="533"/>
      <c r="R338" s="511"/>
      <c r="S338" s="534"/>
      <c r="T338" s="534"/>
      <c r="U338" s="526">
        <f t="shared" si="41"/>
        <v>1.19</v>
      </c>
      <c r="V338" s="381" t="s">
        <v>34</v>
      </c>
      <c r="W338" s="381" t="s">
        <v>547</v>
      </c>
    </row>
    <row r="339" spans="1:23" s="33" customFormat="1" ht="73.5" customHeight="1" x14ac:dyDescent="0.25">
      <c r="A339" s="40"/>
      <c r="B339" s="68" t="s">
        <v>109</v>
      </c>
      <c r="C339" s="68"/>
      <c r="D339" s="68"/>
      <c r="E339" s="68"/>
      <c r="F339" s="68"/>
      <c r="G339" s="68"/>
      <c r="H339" s="68"/>
      <c r="I339" s="233"/>
      <c r="J339" s="380"/>
      <c r="K339" s="530" t="s">
        <v>266</v>
      </c>
      <c r="L339" s="532" t="s">
        <v>9</v>
      </c>
      <c r="M339" s="234" t="s">
        <v>41</v>
      </c>
      <c r="N339" s="159" t="s">
        <v>108</v>
      </c>
      <c r="O339" s="532" t="s">
        <v>492</v>
      </c>
      <c r="P339" s="533">
        <v>15.32</v>
      </c>
      <c r="Q339" s="533"/>
      <c r="R339" s="511"/>
      <c r="S339" s="534"/>
      <c r="T339" s="534"/>
      <c r="U339" s="526">
        <f t="shared" si="41"/>
        <v>15.32</v>
      </c>
      <c r="V339" s="381" t="s">
        <v>34</v>
      </c>
      <c r="W339" s="381" t="s">
        <v>296</v>
      </c>
    </row>
    <row r="340" spans="1:23" s="33" customFormat="1" ht="69.75" customHeight="1" x14ac:dyDescent="0.25">
      <c r="A340" s="40"/>
      <c r="B340" s="68" t="s">
        <v>109</v>
      </c>
      <c r="C340" s="68"/>
      <c r="D340" s="68"/>
      <c r="E340" s="68"/>
      <c r="F340" s="68"/>
      <c r="G340" s="68"/>
      <c r="H340" s="68"/>
      <c r="I340" s="233"/>
      <c r="J340" s="380"/>
      <c r="K340" s="530" t="s">
        <v>317</v>
      </c>
      <c r="L340" s="532" t="s">
        <v>9</v>
      </c>
      <c r="M340" s="234" t="s">
        <v>41</v>
      </c>
      <c r="N340" s="159" t="s">
        <v>108</v>
      </c>
      <c r="O340" s="532" t="s">
        <v>492</v>
      </c>
      <c r="P340" s="533">
        <v>5.38</v>
      </c>
      <c r="Q340" s="533"/>
      <c r="R340" s="511"/>
      <c r="S340" s="534"/>
      <c r="T340" s="534"/>
      <c r="U340" s="526">
        <f t="shared" si="41"/>
        <v>5.38</v>
      </c>
      <c r="V340" s="381" t="s">
        <v>34</v>
      </c>
      <c r="W340" s="381" t="s">
        <v>296</v>
      </c>
    </row>
    <row r="341" spans="1:23" s="33" customFormat="1" ht="48.75" customHeight="1" x14ac:dyDescent="0.25">
      <c r="A341" s="40"/>
      <c r="B341" s="68" t="s">
        <v>109</v>
      </c>
      <c r="C341" s="68"/>
      <c r="D341" s="68"/>
      <c r="E341" s="68"/>
      <c r="F341" s="68"/>
      <c r="G341" s="68"/>
      <c r="H341" s="68"/>
      <c r="I341" s="233"/>
      <c r="J341" s="380"/>
      <c r="K341" s="530" t="s">
        <v>271</v>
      </c>
      <c r="L341" s="532" t="s">
        <v>9</v>
      </c>
      <c r="M341" s="234" t="s">
        <v>101</v>
      </c>
      <c r="N341" s="159" t="s">
        <v>108</v>
      </c>
      <c r="O341" s="532" t="s">
        <v>492</v>
      </c>
      <c r="P341" s="533">
        <v>5.3719999999999999</v>
      </c>
      <c r="Q341" s="533"/>
      <c r="R341" s="511"/>
      <c r="S341" s="534"/>
      <c r="T341" s="534"/>
      <c r="U341" s="526">
        <f t="shared" si="41"/>
        <v>5.3719999999999999</v>
      </c>
      <c r="V341" s="381" t="s">
        <v>34</v>
      </c>
      <c r="W341" s="381" t="s">
        <v>296</v>
      </c>
    </row>
    <row r="342" spans="1:23" s="33" customFormat="1" ht="48.75" customHeight="1" x14ac:dyDescent="0.25">
      <c r="A342" s="40"/>
      <c r="B342" s="68" t="s">
        <v>109</v>
      </c>
      <c r="C342" s="68"/>
      <c r="D342" s="68"/>
      <c r="E342" s="68"/>
      <c r="F342" s="68"/>
      <c r="G342" s="68"/>
      <c r="H342" s="68"/>
      <c r="I342" s="233"/>
      <c r="J342" s="380"/>
      <c r="K342" s="530" t="s">
        <v>272</v>
      </c>
      <c r="L342" s="532" t="s">
        <v>9</v>
      </c>
      <c r="M342" s="234" t="s">
        <v>101</v>
      </c>
      <c r="N342" s="159" t="s">
        <v>108</v>
      </c>
      <c r="O342" s="532" t="s">
        <v>492</v>
      </c>
      <c r="P342" s="533">
        <v>7.2869999999999999</v>
      </c>
      <c r="Q342" s="533"/>
      <c r="R342" s="511"/>
      <c r="S342" s="534"/>
      <c r="T342" s="534"/>
      <c r="U342" s="526">
        <f t="shared" si="41"/>
        <v>7.2869999999999999</v>
      </c>
      <c r="V342" s="381" t="s">
        <v>34</v>
      </c>
      <c r="W342" s="381" t="s">
        <v>296</v>
      </c>
    </row>
    <row r="343" spans="1:23" s="33" customFormat="1" ht="48.75" customHeight="1" x14ac:dyDescent="0.25">
      <c r="A343" s="40"/>
      <c r="B343" s="68" t="s">
        <v>109</v>
      </c>
      <c r="C343" s="68"/>
      <c r="D343" s="68"/>
      <c r="E343" s="68"/>
      <c r="F343" s="68"/>
      <c r="G343" s="68"/>
      <c r="H343" s="68"/>
      <c r="I343" s="233"/>
      <c r="J343" s="380"/>
      <c r="K343" s="530" t="s">
        <v>318</v>
      </c>
      <c r="L343" s="532" t="s">
        <v>9</v>
      </c>
      <c r="M343" s="234" t="s">
        <v>101</v>
      </c>
      <c r="N343" s="159" t="s">
        <v>108</v>
      </c>
      <c r="O343" s="532" t="s">
        <v>605</v>
      </c>
      <c r="P343" s="533">
        <v>39.799999999999997</v>
      </c>
      <c r="Q343" s="533">
        <v>1.1439999999999999</v>
      </c>
      <c r="R343" s="511"/>
      <c r="S343" s="534"/>
      <c r="T343" s="534"/>
      <c r="U343" s="526">
        <f t="shared" si="41"/>
        <v>40.943999999999996</v>
      </c>
      <c r="V343" s="381" t="s">
        <v>34</v>
      </c>
      <c r="W343" s="381" t="s">
        <v>296</v>
      </c>
    </row>
    <row r="344" spans="1:23" s="33" customFormat="1" ht="48.75" customHeight="1" x14ac:dyDescent="0.25">
      <c r="A344" s="40"/>
      <c r="B344" s="68" t="s">
        <v>109</v>
      </c>
      <c r="C344" s="68"/>
      <c r="D344" s="68"/>
      <c r="E344" s="68"/>
      <c r="F344" s="68"/>
      <c r="G344" s="68"/>
      <c r="H344" s="68"/>
      <c r="I344" s="233"/>
      <c r="J344" s="380"/>
      <c r="K344" s="530" t="s">
        <v>319</v>
      </c>
      <c r="L344" s="532" t="s">
        <v>9</v>
      </c>
      <c r="M344" s="234" t="s">
        <v>101</v>
      </c>
      <c r="N344" s="159" t="s">
        <v>108</v>
      </c>
      <c r="O344" s="532" t="s">
        <v>605</v>
      </c>
      <c r="P344" s="533">
        <v>66.408000000000001</v>
      </c>
      <c r="Q344" s="533">
        <v>0.60499999999999998</v>
      </c>
      <c r="R344" s="511"/>
      <c r="S344" s="534"/>
      <c r="T344" s="534"/>
      <c r="U344" s="526">
        <f t="shared" si="41"/>
        <v>67.013000000000005</v>
      </c>
      <c r="V344" s="381" t="s">
        <v>34</v>
      </c>
      <c r="W344" s="381" t="s">
        <v>296</v>
      </c>
    </row>
    <row r="345" spans="1:23" s="33" customFormat="1" ht="68.25" customHeight="1" x14ac:dyDescent="0.25">
      <c r="A345" s="40"/>
      <c r="B345" s="68" t="s">
        <v>109</v>
      </c>
      <c r="C345" s="68"/>
      <c r="D345" s="68"/>
      <c r="E345" s="68"/>
      <c r="F345" s="68"/>
      <c r="G345" s="68"/>
      <c r="H345" s="68"/>
      <c r="I345" s="233"/>
      <c r="J345" s="380"/>
      <c r="K345" s="530" t="s">
        <v>592</v>
      </c>
      <c r="L345" s="532" t="s">
        <v>9</v>
      </c>
      <c r="M345" s="234" t="s">
        <v>101</v>
      </c>
      <c r="N345" s="159" t="s">
        <v>108</v>
      </c>
      <c r="O345" s="532" t="s">
        <v>493</v>
      </c>
      <c r="P345" s="533"/>
      <c r="Q345" s="533">
        <v>5</v>
      </c>
      <c r="R345" s="511"/>
      <c r="S345" s="534"/>
      <c r="T345" s="534"/>
      <c r="U345" s="526">
        <f t="shared" ref="U345:U346" si="42">P345+Q345+R345+S345+T345</f>
        <v>5</v>
      </c>
      <c r="V345" s="381" t="s">
        <v>34</v>
      </c>
      <c r="W345" s="381" t="s">
        <v>296</v>
      </c>
    </row>
    <row r="346" spans="1:23" s="33" customFormat="1" ht="68.25" customHeight="1" x14ac:dyDescent="0.25">
      <c r="A346" s="40"/>
      <c r="B346" s="68" t="s">
        <v>109</v>
      </c>
      <c r="C346" s="68"/>
      <c r="D346" s="68"/>
      <c r="E346" s="68"/>
      <c r="F346" s="68"/>
      <c r="G346" s="68"/>
      <c r="H346" s="68"/>
      <c r="I346" s="233"/>
      <c r="J346" s="380"/>
      <c r="K346" s="530" t="s">
        <v>593</v>
      </c>
      <c r="L346" s="532" t="s">
        <v>9</v>
      </c>
      <c r="M346" s="234" t="s">
        <v>101</v>
      </c>
      <c r="N346" s="159" t="s">
        <v>108</v>
      </c>
      <c r="O346" s="532" t="s">
        <v>493</v>
      </c>
      <c r="P346" s="533"/>
      <c r="Q346" s="533">
        <v>4</v>
      </c>
      <c r="R346" s="511"/>
      <c r="S346" s="534"/>
      <c r="T346" s="534"/>
      <c r="U346" s="526">
        <f t="shared" si="42"/>
        <v>4</v>
      </c>
      <c r="V346" s="381" t="s">
        <v>34</v>
      </c>
      <c r="W346" s="381" t="s">
        <v>296</v>
      </c>
    </row>
    <row r="347" spans="1:23" s="33" customFormat="1" ht="68.25" customHeight="1" x14ac:dyDescent="0.25">
      <c r="A347" s="40"/>
      <c r="B347" s="68" t="s">
        <v>109</v>
      </c>
      <c r="C347" s="68"/>
      <c r="D347" s="68"/>
      <c r="E347" s="68"/>
      <c r="F347" s="68"/>
      <c r="G347" s="68"/>
      <c r="H347" s="68"/>
      <c r="I347" s="233"/>
      <c r="J347" s="380"/>
      <c r="K347" s="530" t="s">
        <v>594</v>
      </c>
      <c r="L347" s="532" t="s">
        <v>9</v>
      </c>
      <c r="M347" s="234" t="s">
        <v>101</v>
      </c>
      <c r="N347" s="159" t="s">
        <v>108</v>
      </c>
      <c r="O347" s="532" t="s">
        <v>493</v>
      </c>
      <c r="P347" s="533"/>
      <c r="Q347" s="533">
        <v>4</v>
      </c>
      <c r="R347" s="511"/>
      <c r="S347" s="534"/>
      <c r="T347" s="534"/>
      <c r="U347" s="526">
        <f t="shared" ref="U347" si="43">P347+Q347+R347+S347+T347</f>
        <v>4</v>
      </c>
      <c r="V347" s="381" t="s">
        <v>34</v>
      </c>
      <c r="W347" s="381" t="s">
        <v>296</v>
      </c>
    </row>
    <row r="348" spans="1:23" s="33" customFormat="1" ht="43.5" customHeight="1" x14ac:dyDescent="0.25">
      <c r="A348" s="40"/>
      <c r="B348" s="68" t="s">
        <v>109</v>
      </c>
      <c r="C348" s="68"/>
      <c r="D348" s="68"/>
      <c r="E348" s="68"/>
      <c r="F348" s="68"/>
      <c r="G348" s="68"/>
      <c r="H348" s="68"/>
      <c r="I348" s="233"/>
      <c r="J348" s="380"/>
      <c r="K348" s="530" t="s">
        <v>595</v>
      </c>
      <c r="L348" s="532" t="s">
        <v>9</v>
      </c>
      <c r="M348" s="234" t="s">
        <v>41</v>
      </c>
      <c r="N348" s="159" t="s">
        <v>108</v>
      </c>
      <c r="O348" s="532" t="s">
        <v>588</v>
      </c>
      <c r="P348" s="533"/>
      <c r="Q348" s="533"/>
      <c r="R348" s="511"/>
      <c r="S348" s="534">
        <v>50</v>
      </c>
      <c r="T348" s="534"/>
      <c r="U348" s="526">
        <f t="shared" ref="U348" si="44">P348+Q348+R348+S348+T348</f>
        <v>50</v>
      </c>
      <c r="V348" s="381" t="s">
        <v>34</v>
      </c>
      <c r="W348" s="381" t="s">
        <v>296</v>
      </c>
    </row>
    <row r="349" spans="1:23" s="33" customFormat="1" ht="43.5" customHeight="1" x14ac:dyDescent="0.25">
      <c r="A349" s="40"/>
      <c r="B349" s="68" t="s">
        <v>109</v>
      </c>
      <c r="C349" s="68"/>
      <c r="D349" s="68"/>
      <c r="E349" s="68"/>
      <c r="F349" s="68"/>
      <c r="G349" s="68"/>
      <c r="H349" s="68"/>
      <c r="I349" s="233"/>
      <c r="J349" s="380"/>
      <c r="K349" s="530" t="s">
        <v>596</v>
      </c>
      <c r="L349" s="532" t="s">
        <v>9</v>
      </c>
      <c r="M349" s="234" t="s">
        <v>41</v>
      </c>
      <c r="N349" s="159" t="s">
        <v>108</v>
      </c>
      <c r="O349" s="532" t="s">
        <v>521</v>
      </c>
      <c r="P349" s="533"/>
      <c r="Q349" s="533"/>
      <c r="R349" s="511">
        <v>50</v>
      </c>
      <c r="S349" s="534"/>
      <c r="T349" s="534"/>
      <c r="U349" s="526">
        <f t="shared" ref="U349" si="45">P349+Q349+R349+S349+T349</f>
        <v>50</v>
      </c>
      <c r="V349" s="381" t="s">
        <v>34</v>
      </c>
      <c r="W349" s="381" t="s">
        <v>589</v>
      </c>
    </row>
    <row r="350" spans="1:23" s="33" customFormat="1" ht="48.75" customHeight="1" x14ac:dyDescent="0.25">
      <c r="A350" s="40"/>
      <c r="B350" s="68" t="s">
        <v>109</v>
      </c>
      <c r="C350" s="68"/>
      <c r="D350" s="68"/>
      <c r="E350" s="68"/>
      <c r="F350" s="68"/>
      <c r="G350" s="68"/>
      <c r="H350" s="68"/>
      <c r="I350" s="233"/>
      <c r="J350" s="380"/>
      <c r="K350" s="530" t="s">
        <v>520</v>
      </c>
      <c r="L350" s="532" t="s">
        <v>9</v>
      </c>
      <c r="M350" s="234" t="s">
        <v>41</v>
      </c>
      <c r="N350" s="159" t="s">
        <v>108</v>
      </c>
      <c r="O350" s="532" t="s">
        <v>492</v>
      </c>
      <c r="P350" s="533">
        <v>276.44600000000003</v>
      </c>
      <c r="Q350" s="533"/>
      <c r="R350" s="511"/>
      <c r="S350" s="534"/>
      <c r="T350" s="534"/>
      <c r="U350" s="526">
        <f t="shared" si="41"/>
        <v>276.44600000000003</v>
      </c>
      <c r="V350" s="381" t="s">
        <v>34</v>
      </c>
      <c r="W350" s="381" t="s">
        <v>296</v>
      </c>
    </row>
    <row r="351" spans="1:23" s="33" customFormat="1" ht="48.75" customHeight="1" x14ac:dyDescent="0.25">
      <c r="A351" s="40"/>
      <c r="B351" s="68" t="s">
        <v>109</v>
      </c>
      <c r="C351" s="68"/>
      <c r="D351" s="68"/>
      <c r="E351" s="68"/>
      <c r="F351" s="68"/>
      <c r="G351" s="68"/>
      <c r="H351" s="68"/>
      <c r="I351" s="233"/>
      <c r="J351" s="380"/>
      <c r="K351" s="530" t="s">
        <v>273</v>
      </c>
      <c r="L351" s="532" t="s">
        <v>9</v>
      </c>
      <c r="M351" s="234" t="s">
        <v>41</v>
      </c>
      <c r="N351" s="159" t="s">
        <v>108</v>
      </c>
      <c r="O351" s="532" t="s">
        <v>492</v>
      </c>
      <c r="P351" s="533">
        <v>63.2</v>
      </c>
      <c r="Q351" s="45"/>
      <c r="R351" s="511"/>
      <c r="S351" s="534"/>
      <c r="T351" s="534"/>
      <c r="U351" s="526">
        <f t="shared" si="41"/>
        <v>63.2</v>
      </c>
      <c r="V351" s="381" t="s">
        <v>34</v>
      </c>
      <c r="W351" s="381" t="s">
        <v>296</v>
      </c>
    </row>
    <row r="352" spans="1:23" s="33" customFormat="1" ht="48.75" customHeight="1" x14ac:dyDescent="0.25">
      <c r="A352" s="40"/>
      <c r="B352" s="68" t="s">
        <v>109</v>
      </c>
      <c r="C352" s="68"/>
      <c r="D352" s="68"/>
      <c r="E352" s="68"/>
      <c r="F352" s="68"/>
      <c r="G352" s="68"/>
      <c r="H352" s="68"/>
      <c r="I352" s="233"/>
      <c r="J352" s="380"/>
      <c r="K352" s="530" t="s">
        <v>522</v>
      </c>
      <c r="L352" s="532" t="s">
        <v>9</v>
      </c>
      <c r="M352" s="234" t="s">
        <v>41</v>
      </c>
      <c r="N352" s="159" t="s">
        <v>108</v>
      </c>
      <c r="O352" s="532" t="s">
        <v>492</v>
      </c>
      <c r="P352" s="533">
        <v>27.629000000000001</v>
      </c>
      <c r="Q352" s="45"/>
      <c r="R352" s="511"/>
      <c r="S352" s="534"/>
      <c r="T352" s="534"/>
      <c r="U352" s="526">
        <f t="shared" si="41"/>
        <v>27.629000000000001</v>
      </c>
      <c r="V352" s="381" t="s">
        <v>34</v>
      </c>
      <c r="W352" s="381" t="s">
        <v>296</v>
      </c>
    </row>
    <row r="353" spans="1:23" s="33" customFormat="1" ht="84.75" customHeight="1" x14ac:dyDescent="0.25">
      <c r="A353" s="40"/>
      <c r="B353" s="68" t="s">
        <v>109</v>
      </c>
      <c r="C353" s="68"/>
      <c r="D353" s="68"/>
      <c r="E353" s="68"/>
      <c r="F353" s="68"/>
      <c r="G353" s="68"/>
      <c r="H353" s="68"/>
      <c r="I353" s="233"/>
      <c r="J353" s="380"/>
      <c r="K353" s="530" t="s">
        <v>523</v>
      </c>
      <c r="L353" s="532" t="s">
        <v>9</v>
      </c>
      <c r="M353" s="234" t="s">
        <v>101</v>
      </c>
      <c r="N353" s="159" t="s">
        <v>108</v>
      </c>
      <c r="O353" s="532" t="s">
        <v>524</v>
      </c>
      <c r="P353" s="533">
        <v>26.077999999999999</v>
      </c>
      <c r="Q353" s="564">
        <v>4</v>
      </c>
      <c r="R353" s="511"/>
      <c r="S353" s="534"/>
      <c r="T353" s="534"/>
      <c r="U353" s="526">
        <f t="shared" si="41"/>
        <v>30.077999999999999</v>
      </c>
      <c r="V353" s="381" t="s">
        <v>34</v>
      </c>
      <c r="W353" s="381" t="s">
        <v>296</v>
      </c>
    </row>
    <row r="354" spans="1:23" s="33" customFormat="1" ht="51.75" customHeight="1" x14ac:dyDescent="0.25">
      <c r="A354" s="40"/>
      <c r="B354" s="381" t="s">
        <v>109</v>
      </c>
      <c r="C354" s="68"/>
      <c r="D354" s="68"/>
      <c r="E354" s="68"/>
      <c r="F354" s="68"/>
      <c r="G354" s="68"/>
      <c r="H354" s="68"/>
      <c r="I354" s="233"/>
      <c r="J354" s="380"/>
      <c r="K354" s="530" t="s">
        <v>525</v>
      </c>
      <c r="L354" s="532" t="s">
        <v>9</v>
      </c>
      <c r="M354" s="234" t="s">
        <v>41</v>
      </c>
      <c r="N354" s="159" t="s">
        <v>108</v>
      </c>
      <c r="O354" s="532" t="s">
        <v>521</v>
      </c>
      <c r="P354" s="533"/>
      <c r="Q354" s="535"/>
      <c r="R354" s="535">
        <v>50</v>
      </c>
      <c r="S354" s="537"/>
      <c r="T354" s="537"/>
      <c r="U354" s="526">
        <f t="shared" si="41"/>
        <v>50</v>
      </c>
      <c r="V354" s="381" t="s">
        <v>34</v>
      </c>
      <c r="W354" s="381" t="s">
        <v>296</v>
      </c>
    </row>
    <row r="355" spans="1:23" s="33" customFormat="1" ht="55.5" customHeight="1" x14ac:dyDescent="0.25">
      <c r="A355" s="40"/>
      <c r="B355" s="381" t="s">
        <v>109</v>
      </c>
      <c r="C355" s="68"/>
      <c r="D355" s="68"/>
      <c r="E355" s="68"/>
      <c r="F355" s="68"/>
      <c r="G355" s="68"/>
      <c r="H355" s="68"/>
      <c r="I355" s="233"/>
      <c r="J355" s="380"/>
      <c r="K355" s="538" t="s">
        <v>526</v>
      </c>
      <c r="L355" s="532" t="s">
        <v>9</v>
      </c>
      <c r="M355" s="234" t="s">
        <v>101</v>
      </c>
      <c r="N355" s="159" t="s">
        <v>108</v>
      </c>
      <c r="O355" s="532" t="s">
        <v>524</v>
      </c>
      <c r="P355" s="533">
        <v>59.872999999999998</v>
      </c>
      <c r="Q355" s="535">
        <v>18.486999999999998</v>
      </c>
      <c r="R355" s="536"/>
      <c r="S355" s="537"/>
      <c r="T355" s="537"/>
      <c r="U355" s="526">
        <f t="shared" si="41"/>
        <v>78.36</v>
      </c>
      <c r="V355" s="381" t="s">
        <v>34</v>
      </c>
      <c r="W355" s="381" t="s">
        <v>296</v>
      </c>
    </row>
    <row r="356" spans="1:23" s="33" customFormat="1" ht="51.75" customHeight="1" x14ac:dyDescent="0.25">
      <c r="A356" s="40"/>
      <c r="B356" s="381" t="s">
        <v>109</v>
      </c>
      <c r="C356" s="68"/>
      <c r="D356" s="68"/>
      <c r="E356" s="68"/>
      <c r="F356" s="68"/>
      <c r="G356" s="68"/>
      <c r="H356" s="68"/>
      <c r="I356" s="233"/>
      <c r="J356" s="380"/>
      <c r="K356" s="538" t="s">
        <v>527</v>
      </c>
      <c r="L356" s="532" t="s">
        <v>9</v>
      </c>
      <c r="M356" s="234" t="s">
        <v>41</v>
      </c>
      <c r="N356" s="159" t="s">
        <v>108</v>
      </c>
      <c r="O356" s="532" t="s">
        <v>521</v>
      </c>
      <c r="P356" s="533"/>
      <c r="Q356" s="535"/>
      <c r="R356" s="517">
        <v>20</v>
      </c>
      <c r="S356" s="539"/>
      <c r="T356" s="539"/>
      <c r="U356" s="526">
        <f t="shared" si="41"/>
        <v>20</v>
      </c>
      <c r="V356" s="381" t="s">
        <v>34</v>
      </c>
      <c r="W356" s="381" t="s">
        <v>296</v>
      </c>
    </row>
    <row r="357" spans="1:23" s="33" customFormat="1" ht="62.25" customHeight="1" x14ac:dyDescent="0.25">
      <c r="A357" s="40"/>
      <c r="B357" s="381" t="s">
        <v>109</v>
      </c>
      <c r="C357" s="68"/>
      <c r="D357" s="68"/>
      <c r="E357" s="68"/>
      <c r="F357" s="68"/>
      <c r="G357" s="68"/>
      <c r="H357" s="68"/>
      <c r="I357" s="233"/>
      <c r="J357" s="380"/>
      <c r="K357" s="538" t="s">
        <v>528</v>
      </c>
      <c r="L357" s="532" t="s">
        <v>9</v>
      </c>
      <c r="M357" s="234" t="s">
        <v>101</v>
      </c>
      <c r="N357" s="159" t="s">
        <v>108</v>
      </c>
      <c r="O357" s="532" t="s">
        <v>524</v>
      </c>
      <c r="P357" s="533">
        <v>37.1</v>
      </c>
      <c r="Q357" s="535">
        <v>5.6619999999999999</v>
      </c>
      <c r="R357" s="517"/>
      <c r="S357" s="539"/>
      <c r="T357" s="539"/>
      <c r="U357" s="526">
        <f t="shared" si="41"/>
        <v>42.762</v>
      </c>
      <c r="V357" s="381" t="s">
        <v>34</v>
      </c>
      <c r="W357" s="381" t="s">
        <v>296</v>
      </c>
    </row>
    <row r="358" spans="1:23" s="33" customFormat="1" ht="41.25" customHeight="1" x14ac:dyDescent="0.25">
      <c r="A358" s="40"/>
      <c r="B358" s="381" t="s">
        <v>109</v>
      </c>
      <c r="C358" s="68"/>
      <c r="D358" s="68"/>
      <c r="E358" s="68"/>
      <c r="F358" s="68"/>
      <c r="G358" s="68"/>
      <c r="H358" s="68"/>
      <c r="I358" s="233"/>
      <c r="J358" s="380"/>
      <c r="K358" s="538" t="s">
        <v>529</v>
      </c>
      <c r="L358" s="532" t="s">
        <v>9</v>
      </c>
      <c r="M358" s="234" t="s">
        <v>41</v>
      </c>
      <c r="N358" s="159" t="s">
        <v>108</v>
      </c>
      <c r="O358" s="532" t="s">
        <v>521</v>
      </c>
      <c r="P358" s="533"/>
      <c r="Q358" s="535"/>
      <c r="R358" s="517">
        <v>15</v>
      </c>
      <c r="S358" s="539"/>
      <c r="T358" s="539"/>
      <c r="U358" s="526">
        <f t="shared" si="41"/>
        <v>15</v>
      </c>
      <c r="V358" s="381" t="s">
        <v>34</v>
      </c>
      <c r="W358" s="381" t="s">
        <v>296</v>
      </c>
    </row>
    <row r="359" spans="1:23" s="33" customFormat="1" ht="49.5" customHeight="1" x14ac:dyDescent="0.25">
      <c r="A359" s="40"/>
      <c r="B359" s="381" t="s">
        <v>109</v>
      </c>
      <c r="C359" s="68"/>
      <c r="D359" s="68"/>
      <c r="E359" s="68"/>
      <c r="F359" s="68"/>
      <c r="G359" s="68"/>
      <c r="H359" s="68"/>
      <c r="I359" s="233"/>
      <c r="J359" s="380"/>
      <c r="K359" s="538" t="s">
        <v>587</v>
      </c>
      <c r="L359" s="532" t="s">
        <v>9</v>
      </c>
      <c r="M359" s="234" t="s">
        <v>41</v>
      </c>
      <c r="N359" s="159" t="s">
        <v>108</v>
      </c>
      <c r="O359" s="532" t="s">
        <v>493</v>
      </c>
      <c r="P359" s="533"/>
      <c r="Q359" s="535">
        <v>240.02600000000001</v>
      </c>
      <c r="R359" s="517"/>
      <c r="S359" s="539"/>
      <c r="T359" s="539"/>
      <c r="U359" s="526">
        <f t="shared" ref="U359" si="46">P359+Q359+R359+S359+T359</f>
        <v>240.02600000000001</v>
      </c>
      <c r="V359" s="381" t="s">
        <v>34</v>
      </c>
      <c r="W359" s="381" t="s">
        <v>296</v>
      </c>
    </row>
    <row r="360" spans="1:23" s="33" customFormat="1" ht="66.75" customHeight="1" x14ac:dyDescent="0.25">
      <c r="A360" s="40"/>
      <c r="B360" s="381" t="s">
        <v>109</v>
      </c>
      <c r="C360" s="68"/>
      <c r="D360" s="68"/>
      <c r="E360" s="68"/>
      <c r="F360" s="68"/>
      <c r="G360" s="68"/>
      <c r="H360" s="68"/>
      <c r="I360" s="233"/>
      <c r="J360" s="380"/>
      <c r="K360" s="538" t="s">
        <v>530</v>
      </c>
      <c r="L360" s="532" t="s">
        <v>9</v>
      </c>
      <c r="M360" s="234" t="s">
        <v>41</v>
      </c>
      <c r="N360" s="159" t="s">
        <v>108</v>
      </c>
      <c r="O360" s="532" t="s">
        <v>505</v>
      </c>
      <c r="P360" s="533">
        <v>34.439</v>
      </c>
      <c r="Q360" s="535">
        <v>42.051000000000002</v>
      </c>
      <c r="R360" s="517"/>
      <c r="S360" s="539"/>
      <c r="T360" s="539"/>
      <c r="U360" s="526">
        <f t="shared" si="41"/>
        <v>76.490000000000009</v>
      </c>
      <c r="V360" s="381" t="s">
        <v>34</v>
      </c>
      <c r="W360" s="381" t="s">
        <v>296</v>
      </c>
    </row>
    <row r="361" spans="1:23" s="33" customFormat="1" ht="57.75" customHeight="1" x14ac:dyDescent="0.25">
      <c r="A361" s="40"/>
      <c r="B361" s="381" t="s">
        <v>109</v>
      </c>
      <c r="C361" s="68"/>
      <c r="D361" s="68"/>
      <c r="E361" s="68"/>
      <c r="F361" s="68"/>
      <c r="G361" s="68"/>
      <c r="H361" s="68"/>
      <c r="I361" s="233"/>
      <c r="J361" s="380"/>
      <c r="K361" s="538" t="s">
        <v>531</v>
      </c>
      <c r="L361" s="532" t="s">
        <v>9</v>
      </c>
      <c r="M361" s="234" t="s">
        <v>41</v>
      </c>
      <c r="N361" s="159" t="s">
        <v>108</v>
      </c>
      <c r="O361" s="532" t="s">
        <v>505</v>
      </c>
      <c r="P361" s="533">
        <v>0.56100000000000005</v>
      </c>
      <c r="Q361" s="535">
        <v>0.34399999999999997</v>
      </c>
      <c r="R361" s="536"/>
      <c r="S361" s="537"/>
      <c r="T361" s="537"/>
      <c r="U361" s="526">
        <f t="shared" si="41"/>
        <v>0.90500000000000003</v>
      </c>
      <c r="V361" s="381" t="s">
        <v>34</v>
      </c>
      <c r="W361" s="381" t="s">
        <v>296</v>
      </c>
    </row>
    <row r="362" spans="1:23" s="33" customFormat="1" ht="55.5" customHeight="1" x14ac:dyDescent="0.25">
      <c r="A362" s="40"/>
      <c r="B362" s="381" t="s">
        <v>109</v>
      </c>
      <c r="C362" s="68"/>
      <c r="D362" s="68"/>
      <c r="E362" s="68"/>
      <c r="F362" s="68"/>
      <c r="G362" s="68"/>
      <c r="H362" s="68"/>
      <c r="I362" s="233"/>
      <c r="J362" s="380"/>
      <c r="K362" s="538" t="s">
        <v>590</v>
      </c>
      <c r="L362" s="532" t="s">
        <v>9</v>
      </c>
      <c r="M362" s="234" t="s">
        <v>101</v>
      </c>
      <c r="N362" s="159" t="s">
        <v>108</v>
      </c>
      <c r="O362" s="532" t="s">
        <v>524</v>
      </c>
      <c r="P362" s="533">
        <v>0.1</v>
      </c>
      <c r="Q362" s="535">
        <v>19.899999999999999</v>
      </c>
      <c r="R362" s="536"/>
      <c r="S362" s="537"/>
      <c r="T362" s="537"/>
      <c r="U362" s="526">
        <f t="shared" si="41"/>
        <v>20</v>
      </c>
      <c r="V362" s="381" t="s">
        <v>34</v>
      </c>
      <c r="W362" s="381" t="s">
        <v>296</v>
      </c>
    </row>
    <row r="363" spans="1:23" s="33" customFormat="1" ht="55.5" customHeight="1" x14ac:dyDescent="0.25">
      <c r="A363" s="40"/>
      <c r="B363" s="381" t="s">
        <v>109</v>
      </c>
      <c r="C363" s="68"/>
      <c r="D363" s="68"/>
      <c r="E363" s="68"/>
      <c r="F363" s="68"/>
      <c r="G363" s="68"/>
      <c r="H363" s="68"/>
      <c r="I363" s="233"/>
      <c r="J363" s="380"/>
      <c r="K363" s="538" t="s">
        <v>591</v>
      </c>
      <c r="L363" s="532" t="s">
        <v>9</v>
      </c>
      <c r="M363" s="234" t="s">
        <v>546</v>
      </c>
      <c r="N363" s="159" t="s">
        <v>108</v>
      </c>
      <c r="O363" s="532" t="s">
        <v>493</v>
      </c>
      <c r="P363" s="533"/>
      <c r="Q363" s="535">
        <v>273.27999999999997</v>
      </c>
      <c r="R363" s="536"/>
      <c r="S363" s="537"/>
      <c r="T363" s="537"/>
      <c r="U363" s="526">
        <f t="shared" ref="U363" si="47">P363+Q363+R363+S363+T363</f>
        <v>273.27999999999997</v>
      </c>
      <c r="V363" s="381" t="s">
        <v>34</v>
      </c>
      <c r="W363" s="381" t="s">
        <v>296</v>
      </c>
    </row>
    <row r="364" spans="1:23" s="33" customFormat="1" ht="63.75" customHeight="1" x14ac:dyDescent="0.25">
      <c r="A364" s="40"/>
      <c r="B364" s="381" t="s">
        <v>109</v>
      </c>
      <c r="C364" s="68"/>
      <c r="D364" s="68"/>
      <c r="E364" s="68"/>
      <c r="F364" s="68"/>
      <c r="G364" s="68"/>
      <c r="H364" s="68"/>
      <c r="I364" s="233"/>
      <c r="J364" s="380"/>
      <c r="K364" s="540" t="s">
        <v>533</v>
      </c>
      <c r="L364" s="532" t="s">
        <v>9</v>
      </c>
      <c r="M364" s="234" t="s">
        <v>41</v>
      </c>
      <c r="N364" s="159" t="s">
        <v>108</v>
      </c>
      <c r="O364" s="532" t="s">
        <v>492</v>
      </c>
      <c r="P364" s="533">
        <v>14.483000000000001</v>
      </c>
      <c r="Q364" s="535"/>
      <c r="R364" s="517"/>
      <c r="S364" s="537"/>
      <c r="T364" s="537"/>
      <c r="U364" s="526">
        <f t="shared" si="41"/>
        <v>14.483000000000001</v>
      </c>
      <c r="V364" s="381" t="s">
        <v>35</v>
      </c>
      <c r="W364" s="381" t="s">
        <v>532</v>
      </c>
    </row>
    <row r="365" spans="1:23" s="33" customFormat="1" ht="66" customHeight="1" x14ac:dyDescent="0.25">
      <c r="A365" s="40"/>
      <c r="B365" s="381" t="s">
        <v>109</v>
      </c>
      <c r="C365" s="68"/>
      <c r="D365" s="68"/>
      <c r="E365" s="68"/>
      <c r="F365" s="68"/>
      <c r="G365" s="68"/>
      <c r="H365" s="68"/>
      <c r="I365" s="233"/>
      <c r="J365" s="380"/>
      <c r="K365" s="540" t="s">
        <v>534</v>
      </c>
      <c r="L365" s="532" t="s">
        <v>9</v>
      </c>
      <c r="M365" s="234" t="s">
        <v>41</v>
      </c>
      <c r="N365" s="159" t="s">
        <v>108</v>
      </c>
      <c r="O365" s="532" t="s">
        <v>492</v>
      </c>
      <c r="P365" s="533">
        <v>50.759</v>
      </c>
      <c r="Q365" s="535"/>
      <c r="R365" s="517"/>
      <c r="S365" s="537"/>
      <c r="T365" s="537"/>
      <c r="U365" s="526">
        <f t="shared" si="41"/>
        <v>50.759</v>
      </c>
      <c r="V365" s="381" t="s">
        <v>35</v>
      </c>
      <c r="W365" s="381" t="s">
        <v>532</v>
      </c>
    </row>
    <row r="366" spans="1:23" s="33" customFormat="1" ht="62.25" customHeight="1" x14ac:dyDescent="0.25">
      <c r="A366" s="40"/>
      <c r="B366" s="381" t="s">
        <v>109</v>
      </c>
      <c r="C366" s="68"/>
      <c r="D366" s="68"/>
      <c r="E366" s="68"/>
      <c r="F366" s="68"/>
      <c r="G366" s="68"/>
      <c r="H366" s="68"/>
      <c r="I366" s="233"/>
      <c r="J366" s="380"/>
      <c r="K366" s="540" t="s">
        <v>535</v>
      </c>
      <c r="L366" s="532" t="s">
        <v>9</v>
      </c>
      <c r="M366" s="234" t="s">
        <v>41</v>
      </c>
      <c r="N366" s="159" t="s">
        <v>108</v>
      </c>
      <c r="O366" s="532" t="s">
        <v>492</v>
      </c>
      <c r="P366" s="533">
        <v>60.802999999999997</v>
      </c>
      <c r="Q366" s="535"/>
      <c r="R366" s="517"/>
      <c r="S366" s="537"/>
      <c r="T366" s="537"/>
      <c r="U366" s="526">
        <f t="shared" si="41"/>
        <v>60.802999999999997</v>
      </c>
      <c r="V366" s="381" t="s">
        <v>35</v>
      </c>
      <c r="W366" s="381" t="s">
        <v>532</v>
      </c>
    </row>
    <row r="367" spans="1:23" s="33" customFormat="1" ht="69" customHeight="1" x14ac:dyDescent="0.25">
      <c r="A367" s="40"/>
      <c r="B367" s="381" t="s">
        <v>109</v>
      </c>
      <c r="C367" s="68"/>
      <c r="D367" s="68"/>
      <c r="E367" s="68"/>
      <c r="F367" s="68"/>
      <c r="G367" s="68"/>
      <c r="H367" s="68"/>
      <c r="I367" s="233"/>
      <c r="J367" s="380"/>
      <c r="K367" s="540" t="s">
        <v>266</v>
      </c>
      <c r="L367" s="532" t="s">
        <v>9</v>
      </c>
      <c r="M367" s="234" t="s">
        <v>41</v>
      </c>
      <c r="N367" s="159" t="s">
        <v>108</v>
      </c>
      <c r="O367" s="532" t="s">
        <v>492</v>
      </c>
      <c r="P367" s="533">
        <v>315.488</v>
      </c>
      <c r="Q367" s="535"/>
      <c r="R367" s="517"/>
      <c r="S367" s="537"/>
      <c r="T367" s="537"/>
      <c r="U367" s="526">
        <f t="shared" si="41"/>
        <v>315.488</v>
      </c>
      <c r="V367" s="381" t="s">
        <v>35</v>
      </c>
      <c r="W367" s="381" t="s">
        <v>532</v>
      </c>
    </row>
    <row r="368" spans="1:23" s="33" customFormat="1" ht="44.25" customHeight="1" x14ac:dyDescent="0.25">
      <c r="A368" s="40"/>
      <c r="B368" s="381" t="s">
        <v>109</v>
      </c>
      <c r="C368" s="68"/>
      <c r="D368" s="68"/>
      <c r="E368" s="68"/>
      <c r="F368" s="68"/>
      <c r="G368" s="68"/>
      <c r="H368" s="68"/>
      <c r="I368" s="233"/>
      <c r="J368" s="380"/>
      <c r="K368" s="538" t="s">
        <v>536</v>
      </c>
      <c r="L368" s="532" t="s">
        <v>9</v>
      </c>
      <c r="M368" s="234" t="s">
        <v>41</v>
      </c>
      <c r="N368" s="159" t="s">
        <v>108</v>
      </c>
      <c r="O368" s="532" t="s">
        <v>492</v>
      </c>
      <c r="P368" s="533">
        <v>265.84699999999998</v>
      </c>
      <c r="Q368" s="535"/>
      <c r="R368" s="517"/>
      <c r="S368" s="537"/>
      <c r="T368" s="537"/>
      <c r="U368" s="526">
        <f t="shared" si="41"/>
        <v>265.84699999999998</v>
      </c>
      <c r="V368" s="381" t="s">
        <v>35</v>
      </c>
      <c r="W368" s="381" t="s">
        <v>532</v>
      </c>
    </row>
    <row r="369" spans="1:23" s="33" customFormat="1" ht="68.25" customHeight="1" x14ac:dyDescent="0.25">
      <c r="A369" s="40"/>
      <c r="B369" s="381" t="s">
        <v>109</v>
      </c>
      <c r="C369" s="68"/>
      <c r="D369" s="68"/>
      <c r="E369" s="68"/>
      <c r="F369" s="68"/>
      <c r="G369" s="68"/>
      <c r="H369" s="68"/>
      <c r="I369" s="233"/>
      <c r="J369" s="380"/>
      <c r="K369" s="541" t="s">
        <v>539</v>
      </c>
      <c r="L369" s="532" t="s">
        <v>9</v>
      </c>
      <c r="M369" s="234" t="s">
        <v>41</v>
      </c>
      <c r="N369" s="159" t="s">
        <v>108</v>
      </c>
      <c r="O369" s="532" t="s">
        <v>492</v>
      </c>
      <c r="P369" s="533">
        <v>41.427999999999997</v>
      </c>
      <c r="Q369" s="535"/>
      <c r="R369" s="517"/>
      <c r="S369" s="537"/>
      <c r="T369" s="537"/>
      <c r="U369" s="526">
        <f t="shared" si="41"/>
        <v>41.427999999999997</v>
      </c>
      <c r="V369" s="381" t="s">
        <v>35</v>
      </c>
      <c r="W369" s="381" t="s">
        <v>542</v>
      </c>
    </row>
    <row r="370" spans="1:23" s="33" customFormat="1" ht="66.75" customHeight="1" x14ac:dyDescent="0.25">
      <c r="A370" s="40"/>
      <c r="B370" s="381" t="s">
        <v>109</v>
      </c>
      <c r="C370" s="68"/>
      <c r="D370" s="68"/>
      <c r="E370" s="68"/>
      <c r="F370" s="68"/>
      <c r="G370" s="68"/>
      <c r="H370" s="68"/>
      <c r="I370" s="233"/>
      <c r="J370" s="380"/>
      <c r="K370" s="541" t="s">
        <v>540</v>
      </c>
      <c r="L370" s="532" t="s">
        <v>9</v>
      </c>
      <c r="M370" s="234" t="s">
        <v>41</v>
      </c>
      <c r="N370" s="159" t="s">
        <v>108</v>
      </c>
      <c r="O370" s="532" t="s">
        <v>492</v>
      </c>
      <c r="P370" s="533">
        <v>43.960999999999999</v>
      </c>
      <c r="Q370" s="535"/>
      <c r="R370" s="517"/>
      <c r="S370" s="537"/>
      <c r="T370" s="537"/>
      <c r="U370" s="526">
        <f t="shared" si="41"/>
        <v>43.960999999999999</v>
      </c>
      <c r="V370" s="381" t="s">
        <v>35</v>
      </c>
      <c r="W370" s="381" t="s">
        <v>537</v>
      </c>
    </row>
    <row r="371" spans="1:23" s="33" customFormat="1" ht="64.5" customHeight="1" x14ac:dyDescent="0.25">
      <c r="A371" s="40"/>
      <c r="B371" s="381" t="s">
        <v>109</v>
      </c>
      <c r="C371" s="68"/>
      <c r="D371" s="68"/>
      <c r="E371" s="68"/>
      <c r="F371" s="68"/>
      <c r="G371" s="68"/>
      <c r="H371" s="68"/>
      <c r="I371" s="233"/>
      <c r="J371" s="380"/>
      <c r="K371" s="541" t="s">
        <v>541</v>
      </c>
      <c r="L371" s="532" t="s">
        <v>9</v>
      </c>
      <c r="M371" s="234" t="s">
        <v>41</v>
      </c>
      <c r="N371" s="159" t="s">
        <v>108</v>
      </c>
      <c r="O371" s="532" t="s">
        <v>492</v>
      </c>
      <c r="P371" s="533">
        <v>66.909000000000006</v>
      </c>
      <c r="Q371" s="535"/>
      <c r="R371" s="517"/>
      <c r="S371" s="537"/>
      <c r="T371" s="537"/>
      <c r="U371" s="526">
        <f t="shared" si="41"/>
        <v>66.909000000000006</v>
      </c>
      <c r="V371" s="381" t="s">
        <v>35</v>
      </c>
      <c r="W371" s="381" t="s">
        <v>538</v>
      </c>
    </row>
    <row r="372" spans="1:23" s="33" customFormat="1" ht="48.75" customHeight="1" x14ac:dyDescent="0.25">
      <c r="A372" s="40"/>
      <c r="B372" s="381" t="s">
        <v>109</v>
      </c>
      <c r="C372" s="68"/>
      <c r="D372" s="68"/>
      <c r="E372" s="68"/>
      <c r="F372" s="68"/>
      <c r="G372" s="68"/>
      <c r="H372" s="68"/>
      <c r="I372" s="233"/>
      <c r="J372" s="380"/>
      <c r="K372" s="125" t="s">
        <v>276</v>
      </c>
      <c r="L372" s="52" t="s">
        <v>9</v>
      </c>
      <c r="M372" s="55" t="s">
        <v>101</v>
      </c>
      <c r="N372" s="234" t="s">
        <v>108</v>
      </c>
      <c r="O372" s="52" t="s">
        <v>492</v>
      </c>
      <c r="P372" s="507">
        <v>1.071</v>
      </c>
      <c r="Q372" s="507"/>
      <c r="R372" s="507"/>
      <c r="S372" s="507"/>
      <c r="T372" s="507"/>
      <c r="U372" s="508">
        <f>P372+Q372+R372+S372+T372</f>
        <v>1.071</v>
      </c>
      <c r="V372" s="381" t="s">
        <v>34</v>
      </c>
      <c r="W372" s="381" t="s">
        <v>290</v>
      </c>
    </row>
    <row r="373" spans="1:23" s="33" customFormat="1" ht="48.75" customHeight="1" x14ac:dyDescent="0.25">
      <c r="A373" s="40"/>
      <c r="B373" s="381" t="s">
        <v>109</v>
      </c>
      <c r="C373" s="68"/>
      <c r="D373" s="68"/>
      <c r="E373" s="68"/>
      <c r="F373" s="68"/>
      <c r="G373" s="68"/>
      <c r="H373" s="68"/>
      <c r="I373" s="233"/>
      <c r="J373" s="380"/>
      <c r="K373" s="171" t="s">
        <v>504</v>
      </c>
      <c r="L373" s="52" t="s">
        <v>9</v>
      </c>
      <c r="M373" s="55" t="s">
        <v>41</v>
      </c>
      <c r="N373" s="234" t="s">
        <v>108</v>
      </c>
      <c r="O373" s="52" t="s">
        <v>606</v>
      </c>
      <c r="P373" s="533">
        <v>1</v>
      </c>
      <c r="Q373" s="533"/>
      <c r="R373" s="534"/>
      <c r="S373" s="534"/>
      <c r="T373" s="534"/>
      <c r="U373" s="526">
        <f t="shared" ref="U373:U375" si="48">P373+Q373+R373+S373+T373</f>
        <v>1</v>
      </c>
      <c r="V373" s="159" t="s">
        <v>34</v>
      </c>
      <c r="W373" s="381" t="s">
        <v>286</v>
      </c>
    </row>
    <row r="374" spans="1:23" s="33" customFormat="1" ht="48.75" customHeight="1" x14ac:dyDescent="0.25">
      <c r="A374" s="40"/>
      <c r="B374" s="381" t="s">
        <v>109</v>
      </c>
      <c r="C374" s="68"/>
      <c r="D374" s="68"/>
      <c r="E374" s="68"/>
      <c r="F374" s="68"/>
      <c r="G374" s="68"/>
      <c r="H374" s="68"/>
      <c r="I374" s="233"/>
      <c r="J374" s="380"/>
      <c r="K374" s="538" t="s">
        <v>543</v>
      </c>
      <c r="L374" s="52" t="s">
        <v>9</v>
      </c>
      <c r="M374" s="55" t="s">
        <v>41</v>
      </c>
      <c r="N374" s="234" t="s">
        <v>108</v>
      </c>
      <c r="O374" s="52" t="s">
        <v>492</v>
      </c>
      <c r="P374" s="531">
        <v>8.9440000000000008</v>
      </c>
      <c r="Q374" s="507"/>
      <c r="R374" s="507"/>
      <c r="S374" s="534"/>
      <c r="T374" s="534"/>
      <c r="U374" s="508">
        <f t="shared" si="48"/>
        <v>8.9440000000000008</v>
      </c>
      <c r="V374" s="381" t="s">
        <v>34</v>
      </c>
      <c r="W374" s="381" t="s">
        <v>545</v>
      </c>
    </row>
    <row r="375" spans="1:23" s="33" customFormat="1" ht="48.75" customHeight="1" x14ac:dyDescent="0.25">
      <c r="A375" s="40"/>
      <c r="B375" s="381" t="s">
        <v>109</v>
      </c>
      <c r="C375" s="68"/>
      <c r="D375" s="68"/>
      <c r="E375" s="68"/>
      <c r="F375" s="68"/>
      <c r="G375" s="68"/>
      <c r="H375" s="68"/>
      <c r="I375" s="233"/>
      <c r="J375" s="380"/>
      <c r="K375" s="538" t="s">
        <v>544</v>
      </c>
      <c r="L375" s="52" t="s">
        <v>9</v>
      </c>
      <c r="M375" s="55" t="s">
        <v>41</v>
      </c>
      <c r="N375" s="234" t="s">
        <v>108</v>
      </c>
      <c r="O375" s="52" t="s">
        <v>492</v>
      </c>
      <c r="P375" s="507">
        <v>18.533999999999999</v>
      </c>
      <c r="Q375" s="507"/>
      <c r="R375" s="507"/>
      <c r="S375" s="534"/>
      <c r="T375" s="534"/>
      <c r="U375" s="508">
        <f t="shared" si="48"/>
        <v>18.533999999999999</v>
      </c>
      <c r="V375" s="381" t="s">
        <v>34</v>
      </c>
      <c r="W375" s="381" t="s">
        <v>545</v>
      </c>
    </row>
    <row r="376" spans="1:23" s="33" customFormat="1" ht="48.75" customHeight="1" x14ac:dyDescent="0.25">
      <c r="A376" s="40"/>
      <c r="B376" s="59"/>
      <c r="C376" s="59"/>
      <c r="D376" s="59"/>
      <c r="E376" s="59"/>
      <c r="F376" s="59"/>
      <c r="G376" s="59"/>
      <c r="H376" s="59"/>
      <c r="I376" s="60"/>
      <c r="J376" s="382"/>
      <c r="K376" s="138" t="s">
        <v>455</v>
      </c>
      <c r="L376" s="137" t="s">
        <v>9</v>
      </c>
      <c r="M376" s="383"/>
      <c r="N376" s="62"/>
      <c r="O376" s="62"/>
      <c r="P376" s="384">
        <f>P378+P379+P380</f>
        <v>4744.8289999999997</v>
      </c>
      <c r="Q376" s="384">
        <f t="shared" ref="Q376:U376" si="49">Q378+Q379+Q380</f>
        <v>3908.7179999999998</v>
      </c>
      <c r="R376" s="384">
        <f t="shared" si="49"/>
        <v>1812.7200000000003</v>
      </c>
      <c r="S376" s="384">
        <f t="shared" si="49"/>
        <v>569.51</v>
      </c>
      <c r="T376" s="384">
        <f t="shared" si="49"/>
        <v>0</v>
      </c>
      <c r="U376" s="384">
        <f t="shared" si="49"/>
        <v>11035.776999999998</v>
      </c>
      <c r="V376" s="385"/>
      <c r="W376" s="385"/>
    </row>
    <row r="377" spans="1:23" s="33" customFormat="1" ht="12.75" customHeight="1" x14ac:dyDescent="0.25">
      <c r="A377" s="40"/>
      <c r="B377" s="59"/>
      <c r="C377" s="59"/>
      <c r="D377" s="59"/>
      <c r="E377" s="59"/>
      <c r="F377" s="59"/>
      <c r="G377" s="59"/>
      <c r="H377" s="59"/>
      <c r="I377" s="60"/>
      <c r="J377" s="382"/>
      <c r="K377" s="136" t="s">
        <v>435</v>
      </c>
      <c r="L377" s="137"/>
      <c r="M377" s="383"/>
      <c r="N377" s="62"/>
      <c r="O377" s="62"/>
      <c r="P377" s="384"/>
      <c r="Q377" s="220"/>
      <c r="R377" s="386"/>
      <c r="S377" s="386"/>
      <c r="T377" s="386"/>
      <c r="U377" s="220"/>
      <c r="V377" s="385"/>
      <c r="W377" s="385"/>
    </row>
    <row r="378" spans="1:23" s="33" customFormat="1" ht="33" customHeight="1" x14ac:dyDescent="0.25">
      <c r="A378" s="40"/>
      <c r="B378" s="59"/>
      <c r="C378" s="59"/>
      <c r="D378" s="59"/>
      <c r="E378" s="59"/>
      <c r="F378" s="59"/>
      <c r="G378" s="59"/>
      <c r="H378" s="59"/>
      <c r="I378" s="60"/>
      <c r="J378" s="382"/>
      <c r="K378" s="136" t="s">
        <v>436</v>
      </c>
      <c r="L378" s="137" t="s">
        <v>9</v>
      </c>
      <c r="M378" s="383"/>
      <c r="N378" s="62"/>
      <c r="O378" s="62"/>
      <c r="P378" s="384">
        <f>P285+P286+P287+P292+P293+P297+P298+P299+P300+P331+P332+P333+P334+P364+P365+P366+P367+P368+P369+P370+P371</f>
        <v>1418.1670000000001</v>
      </c>
      <c r="Q378" s="384">
        <f t="shared" ref="Q378:U378" si="50">Q285+Q286+Q287+Q292+Q293+Q297+Q298+Q299+Q300+Q331+Q332+Q333+Q334+Q364+Q365+Q366+Q367+Q368+Q369+Q370+Q371</f>
        <v>1468.421</v>
      </c>
      <c r="R378" s="384">
        <f t="shared" si="50"/>
        <v>677.05900000000008</v>
      </c>
      <c r="S378" s="384">
        <f>S285+S286+S287+S292+S293+S297+S298+S299+S300+S331+S332+S333+S334+S364+S365+S366+S367+S368+S369+S370+S371</f>
        <v>0</v>
      </c>
      <c r="T378" s="384">
        <f t="shared" si="50"/>
        <v>0</v>
      </c>
      <c r="U378" s="384">
        <f t="shared" si="50"/>
        <v>3563.646999999999</v>
      </c>
      <c r="V378" s="385"/>
      <c r="W378" s="385"/>
    </row>
    <row r="379" spans="1:23" s="33" customFormat="1" ht="34.5" customHeight="1" x14ac:dyDescent="0.25">
      <c r="A379" s="40"/>
      <c r="B379" s="59"/>
      <c r="C379" s="59"/>
      <c r="D379" s="59"/>
      <c r="E379" s="59"/>
      <c r="F379" s="59"/>
      <c r="G379" s="59"/>
      <c r="H379" s="59"/>
      <c r="I379" s="60"/>
      <c r="J379" s="382"/>
      <c r="K379" s="136" t="s">
        <v>437</v>
      </c>
      <c r="L379" s="137" t="s">
        <v>9</v>
      </c>
      <c r="M379" s="383"/>
      <c r="N379" s="62"/>
      <c r="O379" s="62"/>
      <c r="P379" s="384">
        <f>P271+P272+P273+P274+P275+P276+P277+P278+P279+P280+P281+P282+P283+P284+P288+P289+P290+P291+P294+P295+P296+P301+P302+P303+P304+P305+P306+P307+P308+P309+P310+P311+P312+P313+P314+P315+P316+P317+P318+P319+P320+P321+P322+P323+P324+P325+P326+P327+P328+P329+P330+P335+P336+P337+P338+P339+P340+P341+P342+P343+P344+P345+P346+P347+P348+P349+P350+P351+P352+P353+P354+P355+P356+P357+P358+P359+P360+P361+P362+P363+P372+P373+P374+P375</f>
        <v>3326.6619999999994</v>
      </c>
      <c r="Q379" s="384">
        <f t="shared" ref="Q379:U379" si="51">Q271+Q272+Q273+Q274+Q275+Q276+Q277+Q278+Q279+Q280+Q281+Q282+Q283+Q284+Q288+Q289+Q290+Q291+Q294+Q295+Q296+Q297+Q301+Q302+Q303+Q304+Q305+Q306+Q307+Q308+Q309+Q310+Q311+Q312+Q313+Q314+Q315+Q316+Q317+Q318+Q319+Q320+Q321+Q322+Q323+Q324+Q325+Q326+Q327+Q328+Q329+Q330+Q335+Q336+Q337+Q338+Q339+Q340+Q341+Q342+Q343+Q344+Q345+Q346+Q347+Q348+Q349+Q350+Q351+Q352+Q353+Q354+Q355+Q356+Q357+Q358+Q359+Q360+Q361+Q362+Q363+Q372+Q373+Q374+Q375</f>
        <v>2440.2969999999996</v>
      </c>
      <c r="R379" s="384">
        <f t="shared" si="51"/>
        <v>1135.6610000000001</v>
      </c>
      <c r="S379" s="384">
        <f t="shared" si="51"/>
        <v>569.51</v>
      </c>
      <c r="T379" s="384">
        <f t="shared" si="51"/>
        <v>0</v>
      </c>
      <c r="U379" s="384">
        <f t="shared" si="51"/>
        <v>7472.13</v>
      </c>
      <c r="V379" s="385"/>
      <c r="W379" s="385"/>
    </row>
    <row r="380" spans="1:23" s="33" customFormat="1" ht="33.75" customHeight="1" x14ac:dyDescent="0.25">
      <c r="A380" s="40"/>
      <c r="B380" s="59"/>
      <c r="C380" s="59"/>
      <c r="D380" s="59"/>
      <c r="E380" s="59"/>
      <c r="F380" s="59"/>
      <c r="G380" s="59"/>
      <c r="H380" s="59"/>
      <c r="I380" s="60"/>
      <c r="J380" s="382"/>
      <c r="K380" s="136" t="s">
        <v>438</v>
      </c>
      <c r="L380" s="137" t="s">
        <v>9</v>
      </c>
      <c r="M380" s="383"/>
      <c r="N380" s="62"/>
      <c r="O380" s="62"/>
      <c r="P380" s="384">
        <v>0</v>
      </c>
      <c r="Q380" s="384">
        <v>0</v>
      </c>
      <c r="R380" s="384">
        <v>0</v>
      </c>
      <c r="S380" s="384">
        <v>0</v>
      </c>
      <c r="T380" s="384">
        <v>0</v>
      </c>
      <c r="U380" s="384">
        <v>0</v>
      </c>
      <c r="V380" s="385"/>
      <c r="W380" s="385"/>
    </row>
    <row r="381" spans="1:23" s="30" customFormat="1" ht="21.75" customHeight="1" outlineLevel="1" x14ac:dyDescent="0.25">
      <c r="A381" s="24"/>
      <c r="B381" s="69" t="s">
        <v>1</v>
      </c>
      <c r="C381" s="70">
        <v>3</v>
      </c>
      <c r="D381" s="70">
        <v>19</v>
      </c>
      <c r="E381" s="70">
        <v>0</v>
      </c>
      <c r="F381" s="70">
        <v>0</v>
      </c>
      <c r="G381" s="70">
        <v>0</v>
      </c>
      <c r="H381" s="70">
        <v>0</v>
      </c>
      <c r="I381" s="70" t="s">
        <v>47</v>
      </c>
      <c r="J381" s="71"/>
      <c r="K381" s="608" t="s">
        <v>483</v>
      </c>
      <c r="L381" s="609"/>
      <c r="M381" s="609"/>
      <c r="N381" s="609"/>
      <c r="O381" s="609"/>
      <c r="P381" s="620"/>
      <c r="Q381" s="108"/>
      <c r="R381" s="108"/>
      <c r="S381" s="108"/>
      <c r="T381" s="108"/>
      <c r="U381" s="50"/>
      <c r="V381" s="224"/>
      <c r="W381" s="224"/>
    </row>
    <row r="382" spans="1:23" s="17" customFormat="1" ht="33.75" customHeight="1" outlineLevel="2" x14ac:dyDescent="0.25">
      <c r="A382" s="22"/>
      <c r="B382" s="107" t="s">
        <v>2</v>
      </c>
      <c r="C382" s="108">
        <v>3</v>
      </c>
      <c r="D382" s="108">
        <v>19</v>
      </c>
      <c r="E382" s="108">
        <v>37</v>
      </c>
      <c r="F382" s="108"/>
      <c r="G382" s="108"/>
      <c r="H382" s="108"/>
      <c r="I382" s="108" t="s">
        <v>47</v>
      </c>
      <c r="J382" s="51" t="s">
        <v>19</v>
      </c>
      <c r="K382" s="119" t="s">
        <v>187</v>
      </c>
      <c r="L382" s="88" t="s">
        <v>81</v>
      </c>
      <c r="M382" s="52"/>
      <c r="N382" s="121" t="s">
        <v>404</v>
      </c>
      <c r="O382" s="52"/>
      <c r="P382" s="109">
        <v>60.7</v>
      </c>
      <c r="Q382" s="109">
        <v>60.9</v>
      </c>
      <c r="R382" s="109">
        <v>61</v>
      </c>
      <c r="S382" s="109">
        <v>61.1</v>
      </c>
      <c r="T382" s="109">
        <v>61.2</v>
      </c>
      <c r="U382" s="73"/>
      <c r="V382" s="68"/>
      <c r="W382" s="68"/>
    </row>
    <row r="383" spans="1:23" s="17" customFormat="1" ht="28.5" customHeight="1" outlineLevel="2" x14ac:dyDescent="0.25">
      <c r="A383" s="22"/>
      <c r="B383" s="225" t="s">
        <v>4</v>
      </c>
      <c r="C383" s="50"/>
      <c r="D383" s="50"/>
      <c r="E383" s="50"/>
      <c r="F383" s="50"/>
      <c r="G383" s="50"/>
      <c r="H383" s="50"/>
      <c r="I383" s="50"/>
      <c r="J383" s="238"/>
      <c r="K383" s="112" t="s">
        <v>188</v>
      </c>
      <c r="L383" s="77" t="s">
        <v>223</v>
      </c>
      <c r="M383" s="239"/>
      <c r="N383" s="121" t="s">
        <v>404</v>
      </c>
      <c r="O383" s="78"/>
      <c r="P383" s="109">
        <v>0</v>
      </c>
      <c r="Q383" s="109">
        <v>0</v>
      </c>
      <c r="R383" s="109">
        <v>0</v>
      </c>
      <c r="S383" s="109">
        <v>0</v>
      </c>
      <c r="T383" s="109">
        <v>0</v>
      </c>
      <c r="U383" s="73"/>
      <c r="V383" s="68"/>
      <c r="W383" s="68"/>
    </row>
    <row r="384" spans="1:23" s="17" customFormat="1" ht="33.75" customHeight="1" outlineLevel="2" x14ac:dyDescent="0.25">
      <c r="A384" s="22"/>
      <c r="B384" s="225" t="s">
        <v>4</v>
      </c>
      <c r="C384" s="50"/>
      <c r="D384" s="50"/>
      <c r="E384" s="50"/>
      <c r="F384" s="50"/>
      <c r="G384" s="50"/>
      <c r="H384" s="50"/>
      <c r="I384" s="50"/>
      <c r="J384" s="111"/>
      <c r="K384" s="90" t="s">
        <v>189</v>
      </c>
      <c r="L384" s="77" t="s">
        <v>223</v>
      </c>
      <c r="M384" s="239"/>
      <c r="N384" s="121" t="s">
        <v>404</v>
      </c>
      <c r="O384" s="78"/>
      <c r="P384" s="109">
        <v>157.19999999999999</v>
      </c>
      <c r="Q384" s="109">
        <v>157.80000000000001</v>
      </c>
      <c r="R384" s="109">
        <v>158.19999999999999</v>
      </c>
      <c r="S384" s="109">
        <v>158.5</v>
      </c>
      <c r="T384" s="106">
        <v>159</v>
      </c>
      <c r="U384" s="73"/>
      <c r="V384" s="68"/>
      <c r="W384" s="68"/>
    </row>
    <row r="385" spans="1:23" s="17" customFormat="1" ht="29.25" customHeight="1" outlineLevel="2" x14ac:dyDescent="0.25">
      <c r="A385" s="22"/>
      <c r="B385" s="617" t="s">
        <v>4</v>
      </c>
      <c r="C385" s="150"/>
      <c r="D385" s="150"/>
      <c r="E385" s="150"/>
      <c r="F385" s="150"/>
      <c r="G385" s="150"/>
      <c r="H385" s="150"/>
      <c r="I385" s="150"/>
      <c r="J385" s="51"/>
      <c r="K385" s="113" t="s">
        <v>190</v>
      </c>
      <c r="L385" s="77" t="s">
        <v>223</v>
      </c>
      <c r="M385" s="239"/>
      <c r="N385" s="121" t="s">
        <v>404</v>
      </c>
      <c r="O385" s="78"/>
      <c r="P385" s="109">
        <v>4.7</v>
      </c>
      <c r="Q385" s="106">
        <v>5</v>
      </c>
      <c r="R385" s="109">
        <v>2.2999999999999998</v>
      </c>
      <c r="S385" s="109">
        <v>2.5</v>
      </c>
      <c r="T385" s="109">
        <v>2.7</v>
      </c>
      <c r="U385" s="73"/>
      <c r="V385" s="68"/>
      <c r="W385" s="68"/>
    </row>
    <row r="386" spans="1:23" s="17" customFormat="1" ht="29.25" customHeight="1" outlineLevel="2" x14ac:dyDescent="0.25">
      <c r="A386" s="22"/>
      <c r="B386" s="618"/>
      <c r="C386" s="150"/>
      <c r="D386" s="150"/>
      <c r="E386" s="150"/>
      <c r="F386" s="150"/>
      <c r="G386" s="150"/>
      <c r="H386" s="150"/>
      <c r="I386" s="150"/>
      <c r="J386" s="51"/>
      <c r="K386" s="113" t="s">
        <v>191</v>
      </c>
      <c r="L386" s="77" t="s">
        <v>223</v>
      </c>
      <c r="M386" s="239"/>
      <c r="N386" s="121" t="s">
        <v>404</v>
      </c>
      <c r="O386" s="78"/>
      <c r="P386" s="109">
        <v>0</v>
      </c>
      <c r="Q386" s="109">
        <v>0</v>
      </c>
      <c r="R386" s="109">
        <v>0</v>
      </c>
      <c r="S386" s="109">
        <v>0</v>
      </c>
      <c r="T386" s="109">
        <v>0</v>
      </c>
      <c r="U386" s="73"/>
      <c r="V386" s="68"/>
      <c r="W386" s="68"/>
    </row>
    <row r="387" spans="1:23" s="17" customFormat="1" ht="29.25" customHeight="1" outlineLevel="2" x14ac:dyDescent="0.25">
      <c r="A387" s="22"/>
      <c r="B387" s="228" t="s">
        <v>4</v>
      </c>
      <c r="C387" s="57"/>
      <c r="D387" s="57"/>
      <c r="E387" s="57"/>
      <c r="F387" s="57"/>
      <c r="G387" s="57"/>
      <c r="H387" s="57"/>
      <c r="I387" s="57"/>
      <c r="J387" s="229"/>
      <c r="K387" s="90" t="s">
        <v>102</v>
      </c>
      <c r="L387" s="88" t="s">
        <v>81</v>
      </c>
      <c r="M387" s="239"/>
      <c r="N387" s="121" t="s">
        <v>404</v>
      </c>
      <c r="O387" s="52"/>
      <c r="P387" s="104">
        <v>0</v>
      </c>
      <c r="Q387" s="104">
        <v>0</v>
      </c>
      <c r="R387" s="104">
        <v>0</v>
      </c>
      <c r="S387" s="104">
        <v>0</v>
      </c>
      <c r="T387" s="104">
        <v>0</v>
      </c>
      <c r="U387" s="73"/>
      <c r="V387" s="68"/>
      <c r="W387" s="68"/>
    </row>
    <row r="388" spans="1:23" s="29" customFormat="1" ht="36.75" customHeight="1" outlineLevel="2" x14ac:dyDescent="0.25">
      <c r="A388" s="23"/>
      <c r="B388" s="99" t="s">
        <v>31</v>
      </c>
      <c r="C388" s="55">
        <v>3</v>
      </c>
      <c r="D388" s="55">
        <v>19</v>
      </c>
      <c r="E388" s="55"/>
      <c r="F388" s="55"/>
      <c r="G388" s="55"/>
      <c r="H388" s="55" t="s">
        <v>53</v>
      </c>
      <c r="I388" s="55" t="s">
        <v>49</v>
      </c>
      <c r="J388" s="56" t="s">
        <v>19</v>
      </c>
      <c r="K388" s="100" t="s">
        <v>408</v>
      </c>
      <c r="L388" s="55" t="s">
        <v>223</v>
      </c>
      <c r="M388" s="55" t="s">
        <v>41</v>
      </c>
      <c r="N388" s="156" t="s">
        <v>404</v>
      </c>
      <c r="O388" s="55" t="s">
        <v>224</v>
      </c>
      <c r="P388" s="95">
        <v>4.7</v>
      </c>
      <c r="Q388" s="509">
        <v>5</v>
      </c>
      <c r="R388" s="95">
        <v>2.2999999999999998</v>
      </c>
      <c r="S388" s="95">
        <v>2.5</v>
      </c>
      <c r="T388" s="95">
        <v>2.7</v>
      </c>
      <c r="U388" s="55"/>
      <c r="V388" s="93"/>
      <c r="W388" s="93"/>
    </row>
    <row r="389" spans="1:23" s="29" customFormat="1" ht="36.75" customHeight="1" outlineLevel="2" x14ac:dyDescent="0.25">
      <c r="A389" s="23"/>
      <c r="B389" s="295"/>
      <c r="C389" s="131"/>
      <c r="D389" s="131"/>
      <c r="E389" s="131"/>
      <c r="F389" s="131"/>
      <c r="G389" s="131"/>
      <c r="H389" s="131"/>
      <c r="I389" s="131"/>
      <c r="J389" s="313"/>
      <c r="K389" s="138" t="s">
        <v>456</v>
      </c>
      <c r="L389" s="137" t="s">
        <v>9</v>
      </c>
      <c r="M389" s="131"/>
      <c r="N389" s="131"/>
      <c r="O389" s="131"/>
      <c r="P389" s="463">
        <f>P391+P392+P393</f>
        <v>0</v>
      </c>
      <c r="Q389" s="463">
        <f t="shared" ref="Q389:U389" si="52">Q391+Q392+Q393</f>
        <v>0</v>
      </c>
      <c r="R389" s="463">
        <f t="shared" si="52"/>
        <v>0</v>
      </c>
      <c r="S389" s="463">
        <f t="shared" si="52"/>
        <v>0</v>
      </c>
      <c r="T389" s="463">
        <f t="shared" si="52"/>
        <v>0</v>
      </c>
      <c r="U389" s="463">
        <f t="shared" si="52"/>
        <v>0</v>
      </c>
      <c r="V389" s="135"/>
      <c r="W389" s="135"/>
    </row>
    <row r="390" spans="1:23" s="29" customFormat="1" ht="18.75" customHeight="1" outlineLevel="2" x14ac:dyDescent="0.25">
      <c r="A390" s="23"/>
      <c r="B390" s="295"/>
      <c r="C390" s="131"/>
      <c r="D390" s="131"/>
      <c r="E390" s="131"/>
      <c r="F390" s="131"/>
      <c r="G390" s="131"/>
      <c r="H390" s="131"/>
      <c r="I390" s="131"/>
      <c r="J390" s="313"/>
      <c r="K390" s="136" t="s">
        <v>435</v>
      </c>
      <c r="L390" s="137"/>
      <c r="M390" s="131"/>
      <c r="N390" s="131"/>
      <c r="O390" s="131"/>
      <c r="P390" s="472"/>
      <c r="Q390" s="473"/>
      <c r="R390" s="472"/>
      <c r="S390" s="472"/>
      <c r="T390" s="472"/>
      <c r="U390" s="472"/>
      <c r="V390" s="135"/>
      <c r="W390" s="135"/>
    </row>
    <row r="391" spans="1:23" s="29" customFormat="1" ht="36.75" customHeight="1" outlineLevel="2" x14ac:dyDescent="0.25">
      <c r="A391" s="23"/>
      <c r="B391" s="295"/>
      <c r="C391" s="131"/>
      <c r="D391" s="131"/>
      <c r="E391" s="131"/>
      <c r="F391" s="131"/>
      <c r="G391" s="131"/>
      <c r="H391" s="131"/>
      <c r="I391" s="131"/>
      <c r="J391" s="313"/>
      <c r="K391" s="136" t="s">
        <v>436</v>
      </c>
      <c r="L391" s="137" t="s">
        <v>9</v>
      </c>
      <c r="M391" s="131"/>
      <c r="N391" s="131"/>
      <c r="O391" s="131"/>
      <c r="P391" s="463">
        <v>0</v>
      </c>
      <c r="Q391" s="463">
        <v>0</v>
      </c>
      <c r="R391" s="463">
        <v>0</v>
      </c>
      <c r="S391" s="463">
        <v>0</v>
      </c>
      <c r="T391" s="463">
        <v>0</v>
      </c>
      <c r="U391" s="463">
        <v>0</v>
      </c>
      <c r="V391" s="135"/>
      <c r="W391" s="135"/>
    </row>
    <row r="392" spans="1:23" s="29" customFormat="1" ht="36.75" customHeight="1" outlineLevel="2" x14ac:dyDescent="0.25">
      <c r="A392" s="23"/>
      <c r="B392" s="295"/>
      <c r="C392" s="131"/>
      <c r="D392" s="131"/>
      <c r="E392" s="131"/>
      <c r="F392" s="131"/>
      <c r="G392" s="131"/>
      <c r="H392" s="131"/>
      <c r="I392" s="131"/>
      <c r="J392" s="313"/>
      <c r="K392" s="136" t="s">
        <v>437</v>
      </c>
      <c r="L392" s="137" t="s">
        <v>9</v>
      </c>
      <c r="M392" s="131"/>
      <c r="N392" s="131"/>
      <c r="O392" s="131"/>
      <c r="P392" s="463">
        <v>0</v>
      </c>
      <c r="Q392" s="463">
        <v>0</v>
      </c>
      <c r="R392" s="463">
        <v>0</v>
      </c>
      <c r="S392" s="463">
        <v>0</v>
      </c>
      <c r="T392" s="463">
        <v>0</v>
      </c>
      <c r="U392" s="463">
        <v>0</v>
      </c>
      <c r="V392" s="135"/>
      <c r="W392" s="135"/>
    </row>
    <row r="393" spans="1:23" s="29" customFormat="1" ht="36.75" customHeight="1" outlineLevel="2" x14ac:dyDescent="0.25">
      <c r="A393" s="23"/>
      <c r="B393" s="295"/>
      <c r="C393" s="131"/>
      <c r="D393" s="131"/>
      <c r="E393" s="131"/>
      <c r="F393" s="131"/>
      <c r="G393" s="131"/>
      <c r="H393" s="131"/>
      <c r="I393" s="131"/>
      <c r="J393" s="313"/>
      <c r="K393" s="136" t="s">
        <v>438</v>
      </c>
      <c r="L393" s="137" t="s">
        <v>9</v>
      </c>
      <c r="M393" s="131"/>
      <c r="N393" s="131"/>
      <c r="O393" s="131"/>
      <c r="P393" s="463">
        <v>0</v>
      </c>
      <c r="Q393" s="463">
        <v>0</v>
      </c>
      <c r="R393" s="463">
        <v>0</v>
      </c>
      <c r="S393" s="463">
        <v>0</v>
      </c>
      <c r="T393" s="463">
        <v>0</v>
      </c>
      <c r="U393" s="463">
        <v>0</v>
      </c>
      <c r="V393" s="135"/>
      <c r="W393" s="135"/>
    </row>
    <row r="394" spans="1:23" s="19" customFormat="1" ht="24.75" customHeight="1" outlineLevel="2" x14ac:dyDescent="0.25">
      <c r="A394" s="27"/>
      <c r="B394" s="240" t="s">
        <v>1</v>
      </c>
      <c r="C394" s="53"/>
      <c r="D394" s="53"/>
      <c r="E394" s="53"/>
      <c r="F394" s="53"/>
      <c r="G394" s="53"/>
      <c r="H394" s="53"/>
      <c r="I394" s="53"/>
      <c r="J394" s="54"/>
      <c r="K394" s="101" t="s">
        <v>484</v>
      </c>
      <c r="L394" s="241"/>
      <c r="M394" s="223"/>
      <c r="N394" s="223"/>
      <c r="O394" s="57"/>
      <c r="P394" s="242"/>
      <c r="Q394" s="242"/>
      <c r="R394" s="242"/>
      <c r="S394" s="242"/>
      <c r="T394" s="242"/>
      <c r="U394" s="243"/>
      <c r="V394" s="90"/>
      <c r="W394" s="90"/>
    </row>
    <row r="395" spans="1:23" s="19" customFormat="1" ht="33.75" customHeight="1" outlineLevel="2" x14ac:dyDescent="0.25">
      <c r="A395" s="27"/>
      <c r="B395" s="244" t="s">
        <v>2</v>
      </c>
      <c r="C395" s="57"/>
      <c r="D395" s="57"/>
      <c r="E395" s="57"/>
      <c r="F395" s="57"/>
      <c r="G395" s="57"/>
      <c r="H395" s="57"/>
      <c r="I395" s="57"/>
      <c r="J395" s="229"/>
      <c r="K395" s="90" t="s">
        <v>192</v>
      </c>
      <c r="L395" s="77" t="s">
        <v>81</v>
      </c>
      <c r="M395" s="57"/>
      <c r="N395" s="121" t="s">
        <v>548</v>
      </c>
      <c r="O395" s="484"/>
      <c r="P395" s="79">
        <v>71</v>
      </c>
      <c r="Q395" s="79">
        <v>75</v>
      </c>
      <c r="R395" s="79">
        <v>79</v>
      </c>
      <c r="S395" s="79">
        <v>80</v>
      </c>
      <c r="T395" s="79">
        <v>81</v>
      </c>
      <c r="U395" s="230"/>
      <c r="V395" s="90"/>
      <c r="W395" s="90"/>
    </row>
    <row r="396" spans="1:23" s="19" customFormat="1" ht="33.75" customHeight="1" outlineLevel="2" x14ac:dyDescent="0.25">
      <c r="A396" s="27"/>
      <c r="B396" s="244" t="s">
        <v>2</v>
      </c>
      <c r="C396" s="57"/>
      <c r="D396" s="57"/>
      <c r="E396" s="57"/>
      <c r="F396" s="57"/>
      <c r="G396" s="57"/>
      <c r="H396" s="57"/>
      <c r="I396" s="57"/>
      <c r="J396" s="229"/>
      <c r="K396" s="90" t="s">
        <v>193</v>
      </c>
      <c r="L396" s="77" t="s">
        <v>81</v>
      </c>
      <c r="M396" s="57"/>
      <c r="N396" s="121" t="s">
        <v>404</v>
      </c>
      <c r="O396" s="57"/>
      <c r="P396" s="485">
        <v>84.7</v>
      </c>
      <c r="Q396" s="485">
        <v>85.7</v>
      </c>
      <c r="R396" s="485">
        <v>87</v>
      </c>
      <c r="S396" s="485">
        <v>88</v>
      </c>
      <c r="T396" s="480">
        <v>90</v>
      </c>
      <c r="U396" s="230"/>
      <c r="V396" s="90"/>
      <c r="W396" s="90"/>
    </row>
    <row r="397" spans="1:23" s="19" customFormat="1" ht="33.75" customHeight="1" outlineLevel="2" x14ac:dyDescent="0.25">
      <c r="A397" s="27"/>
      <c r="B397" s="244" t="s">
        <v>2</v>
      </c>
      <c r="C397" s="57"/>
      <c r="D397" s="57"/>
      <c r="E397" s="57"/>
      <c r="F397" s="57"/>
      <c r="G397" s="57"/>
      <c r="H397" s="57"/>
      <c r="I397" s="57"/>
      <c r="J397" s="229"/>
      <c r="K397" s="116" t="s">
        <v>194</v>
      </c>
      <c r="L397" s="77" t="s">
        <v>81</v>
      </c>
      <c r="M397" s="57"/>
      <c r="N397" s="121" t="s">
        <v>404</v>
      </c>
      <c r="O397" s="57"/>
      <c r="P397" s="246">
        <v>72</v>
      </c>
      <c r="Q397" s="246">
        <v>75</v>
      </c>
      <c r="R397" s="246">
        <v>76</v>
      </c>
      <c r="S397" s="246">
        <v>76.099999999999994</v>
      </c>
      <c r="T397" s="104">
        <v>76.2</v>
      </c>
      <c r="U397" s="230"/>
      <c r="V397" s="90"/>
      <c r="W397" s="90"/>
    </row>
    <row r="398" spans="1:23" s="19" customFormat="1" ht="20.25" customHeight="1" outlineLevel="2" x14ac:dyDescent="0.25">
      <c r="A398" s="27"/>
      <c r="B398" s="244" t="s">
        <v>2</v>
      </c>
      <c r="C398" s="57"/>
      <c r="D398" s="57"/>
      <c r="E398" s="57"/>
      <c r="F398" s="57"/>
      <c r="G398" s="57"/>
      <c r="H398" s="57"/>
      <c r="I398" s="57"/>
      <c r="J398" s="229"/>
      <c r="K398" s="247" t="s">
        <v>195</v>
      </c>
      <c r="L398" s="241"/>
      <c r="M398" s="223"/>
      <c r="N398" s="223"/>
      <c r="O398" s="57"/>
      <c r="P398" s="232"/>
      <c r="Q398" s="232"/>
      <c r="R398" s="232"/>
      <c r="S398" s="232"/>
      <c r="T398" s="232"/>
      <c r="U398" s="243"/>
      <c r="V398" s="90"/>
      <c r="W398" s="90"/>
    </row>
    <row r="399" spans="1:23" s="19" customFormat="1" ht="30" customHeight="1" outlineLevel="2" x14ac:dyDescent="0.25">
      <c r="A399" s="27"/>
      <c r="B399" s="244"/>
      <c r="C399" s="57"/>
      <c r="D399" s="57"/>
      <c r="E399" s="57"/>
      <c r="F399" s="57"/>
      <c r="G399" s="57"/>
      <c r="H399" s="57"/>
      <c r="I399" s="57"/>
      <c r="J399" s="229"/>
      <c r="K399" s="247" t="s">
        <v>196</v>
      </c>
      <c r="L399" s="77" t="s">
        <v>81</v>
      </c>
      <c r="M399" s="57"/>
      <c r="N399" s="121" t="s">
        <v>404</v>
      </c>
      <c r="O399" s="57"/>
      <c r="P399" s="246">
        <v>1.2</v>
      </c>
      <c r="Q399" s="246">
        <v>1.48</v>
      </c>
      <c r="R399" s="246">
        <v>1.36</v>
      </c>
      <c r="S399" s="246">
        <v>0.9</v>
      </c>
      <c r="T399" s="104">
        <v>1.4</v>
      </c>
      <c r="U399" s="230"/>
      <c r="V399" s="90"/>
      <c r="W399" s="90"/>
    </row>
    <row r="400" spans="1:23" s="19" customFormat="1" ht="30.75" customHeight="1" outlineLevel="2" x14ac:dyDescent="0.25">
      <c r="A400" s="27"/>
      <c r="B400" s="244"/>
      <c r="C400" s="57"/>
      <c r="D400" s="57"/>
      <c r="E400" s="57"/>
      <c r="F400" s="57"/>
      <c r="G400" s="57"/>
      <c r="H400" s="57"/>
      <c r="I400" s="57"/>
      <c r="J400" s="229"/>
      <c r="K400" s="247" t="s">
        <v>197</v>
      </c>
      <c r="L400" s="77" t="s">
        <v>81</v>
      </c>
      <c r="M400" s="57"/>
      <c r="N400" s="121" t="s">
        <v>404</v>
      </c>
      <c r="O400" s="57"/>
      <c r="P400" s="246">
        <v>2.8</v>
      </c>
      <c r="Q400" s="246">
        <v>0.56000000000000005</v>
      </c>
      <c r="R400" s="246">
        <v>1.3</v>
      </c>
      <c r="S400" s="246">
        <v>0.76</v>
      </c>
      <c r="T400" s="104">
        <v>0.98</v>
      </c>
      <c r="U400" s="230"/>
      <c r="V400" s="90"/>
      <c r="W400" s="90"/>
    </row>
    <row r="401" spans="1:23" s="19" customFormat="1" ht="30" customHeight="1" outlineLevel="2" x14ac:dyDescent="0.25">
      <c r="A401" s="27"/>
      <c r="B401" s="244"/>
      <c r="C401" s="57"/>
      <c r="D401" s="57"/>
      <c r="E401" s="57"/>
      <c r="F401" s="57"/>
      <c r="G401" s="57"/>
      <c r="H401" s="57"/>
      <c r="I401" s="57"/>
      <c r="J401" s="229"/>
      <c r="K401" s="247" t="s">
        <v>198</v>
      </c>
      <c r="L401" s="77" t="s">
        <v>81</v>
      </c>
      <c r="M401" s="57"/>
      <c r="N401" s="121" t="s">
        <v>404</v>
      </c>
      <c r="O401" s="57"/>
      <c r="P401" s="246">
        <v>0.03</v>
      </c>
      <c r="Q401" s="246">
        <v>7.0000000000000007E-2</v>
      </c>
      <c r="R401" s="246">
        <v>7.0000000000000007E-2</v>
      </c>
      <c r="S401" s="246">
        <v>0.1</v>
      </c>
      <c r="T401" s="104">
        <v>0.18</v>
      </c>
      <c r="U401" s="230"/>
      <c r="V401" s="90"/>
      <c r="W401" s="90"/>
    </row>
    <row r="402" spans="1:23" s="19" customFormat="1" ht="37.5" customHeight="1" outlineLevel="2" x14ac:dyDescent="0.25">
      <c r="A402" s="27"/>
      <c r="B402" s="244"/>
      <c r="C402" s="57"/>
      <c r="D402" s="57"/>
      <c r="E402" s="57"/>
      <c r="F402" s="57"/>
      <c r="G402" s="57"/>
      <c r="H402" s="57"/>
      <c r="I402" s="57"/>
      <c r="J402" s="229"/>
      <c r="K402" s="247" t="s">
        <v>199</v>
      </c>
      <c r="L402" s="77" t="s">
        <v>81</v>
      </c>
      <c r="M402" s="57"/>
      <c r="N402" s="121" t="s">
        <v>404</v>
      </c>
      <c r="O402" s="57"/>
      <c r="P402" s="246"/>
      <c r="Q402" s="246"/>
      <c r="R402" s="246"/>
      <c r="S402" s="246"/>
      <c r="T402" s="104"/>
      <c r="U402" s="230"/>
      <c r="V402" s="90"/>
      <c r="W402" s="90"/>
    </row>
    <row r="403" spans="1:23" s="19" customFormat="1" ht="33" customHeight="1" outlineLevel="2" x14ac:dyDescent="0.25">
      <c r="A403" s="27"/>
      <c r="B403" s="244"/>
      <c r="C403" s="57"/>
      <c r="D403" s="57"/>
      <c r="E403" s="57"/>
      <c r="F403" s="57"/>
      <c r="G403" s="57"/>
      <c r="H403" s="57"/>
      <c r="I403" s="57"/>
      <c r="J403" s="229"/>
      <c r="K403" s="247" t="s">
        <v>200</v>
      </c>
      <c r="L403" s="77" t="s">
        <v>81</v>
      </c>
      <c r="M403" s="57"/>
      <c r="N403" s="121" t="s">
        <v>404</v>
      </c>
      <c r="O403" s="57"/>
      <c r="P403" s="245">
        <v>1.4</v>
      </c>
      <c r="Q403" s="245">
        <v>1.1000000000000001</v>
      </c>
      <c r="R403" s="301">
        <v>1</v>
      </c>
      <c r="S403" s="301">
        <v>1</v>
      </c>
      <c r="T403" s="109">
        <v>1.7</v>
      </c>
      <c r="U403" s="230"/>
      <c r="V403" s="90"/>
      <c r="W403" s="90"/>
    </row>
    <row r="404" spans="1:23" s="18" customFormat="1" ht="36" customHeight="1" outlineLevel="2" x14ac:dyDescent="0.25">
      <c r="A404" s="23"/>
      <c r="B404" s="166" t="s">
        <v>4</v>
      </c>
      <c r="C404" s="55"/>
      <c r="D404" s="55"/>
      <c r="E404" s="55"/>
      <c r="F404" s="55"/>
      <c r="G404" s="55"/>
      <c r="H404" s="55"/>
      <c r="I404" s="55"/>
      <c r="J404" s="56"/>
      <c r="K404" s="90" t="s">
        <v>99</v>
      </c>
      <c r="L404" s="77" t="s">
        <v>81</v>
      </c>
      <c r="M404" s="57"/>
      <c r="N404" s="121" t="s">
        <v>548</v>
      </c>
      <c r="O404" s="85"/>
      <c r="P404" s="79">
        <v>46</v>
      </c>
      <c r="Q404" s="79">
        <v>44</v>
      </c>
      <c r="R404" s="79">
        <v>41</v>
      </c>
      <c r="S404" s="79">
        <v>35</v>
      </c>
      <c r="T404" s="79">
        <v>35</v>
      </c>
      <c r="U404" s="110"/>
      <c r="V404" s="93"/>
      <c r="W404" s="93"/>
    </row>
    <row r="405" spans="1:23" s="18" customFormat="1" ht="36" customHeight="1" outlineLevel="2" x14ac:dyDescent="0.25">
      <c r="A405" s="23"/>
      <c r="B405" s="149" t="s">
        <v>4</v>
      </c>
      <c r="C405" s="52"/>
      <c r="D405" s="52"/>
      <c r="E405" s="52"/>
      <c r="F405" s="52"/>
      <c r="G405" s="52"/>
      <c r="H405" s="52"/>
      <c r="I405" s="52"/>
      <c r="J405" s="51"/>
      <c r="K405" s="90" t="s">
        <v>201</v>
      </c>
      <c r="L405" s="77" t="s">
        <v>105</v>
      </c>
      <c r="M405" s="55"/>
      <c r="N405" s="121" t="s">
        <v>404</v>
      </c>
      <c r="O405" s="55"/>
      <c r="P405" s="268">
        <v>3</v>
      </c>
      <c r="Q405" s="268">
        <v>3</v>
      </c>
      <c r="R405" s="268">
        <v>3</v>
      </c>
      <c r="S405" s="268">
        <v>3</v>
      </c>
      <c r="T405" s="268">
        <v>3</v>
      </c>
      <c r="U405" s="248"/>
      <c r="V405" s="93"/>
      <c r="W405" s="93"/>
    </row>
    <row r="406" spans="1:23" s="18" customFormat="1" ht="36" customHeight="1" outlineLevel="2" x14ac:dyDescent="0.25">
      <c r="A406" s="23"/>
      <c r="B406" s="149" t="s">
        <v>4</v>
      </c>
      <c r="C406" s="52"/>
      <c r="D406" s="52"/>
      <c r="E406" s="52"/>
      <c r="F406" s="52"/>
      <c r="G406" s="52"/>
      <c r="H406" s="52"/>
      <c r="I406" s="52"/>
      <c r="J406" s="51"/>
      <c r="K406" s="90" t="s">
        <v>202</v>
      </c>
      <c r="L406" s="77" t="s">
        <v>105</v>
      </c>
      <c r="M406" s="55"/>
      <c r="N406" s="121" t="s">
        <v>404</v>
      </c>
      <c r="O406" s="55"/>
      <c r="P406" s="104">
        <v>3</v>
      </c>
      <c r="Q406" s="104">
        <v>3</v>
      </c>
      <c r="R406" s="104">
        <v>3</v>
      </c>
      <c r="S406" s="104">
        <v>3</v>
      </c>
      <c r="T406" s="104">
        <v>3</v>
      </c>
      <c r="U406" s="128"/>
      <c r="V406" s="93"/>
      <c r="W406" s="93"/>
    </row>
    <row r="407" spans="1:23" s="18" customFormat="1" ht="20.25" customHeight="1" outlineLevel="2" x14ac:dyDescent="0.25">
      <c r="A407" s="23"/>
      <c r="B407" s="149" t="s">
        <v>4</v>
      </c>
      <c r="C407" s="52"/>
      <c r="D407" s="52"/>
      <c r="E407" s="52"/>
      <c r="F407" s="52"/>
      <c r="G407" s="52"/>
      <c r="H407" s="52"/>
      <c r="I407" s="52"/>
      <c r="J407" s="51"/>
      <c r="K407" s="249" t="s">
        <v>203</v>
      </c>
      <c r="L407" s="55"/>
      <c r="M407" s="55"/>
      <c r="N407" s="52"/>
      <c r="O407" s="55"/>
      <c r="P407" s="128"/>
      <c r="Q407" s="128"/>
      <c r="R407" s="128"/>
      <c r="S407" s="128"/>
      <c r="T407" s="128"/>
      <c r="U407" s="128"/>
      <c r="V407" s="93"/>
      <c r="W407" s="93"/>
    </row>
    <row r="408" spans="1:23" s="18" customFormat="1" ht="30.75" customHeight="1" outlineLevel="2" x14ac:dyDescent="0.25">
      <c r="A408" s="23"/>
      <c r="B408" s="149"/>
      <c r="C408" s="52"/>
      <c r="D408" s="52"/>
      <c r="E408" s="52"/>
      <c r="F408" s="52"/>
      <c r="G408" s="52"/>
      <c r="H408" s="52"/>
      <c r="I408" s="52"/>
      <c r="J408" s="51"/>
      <c r="K408" s="247" t="s">
        <v>196</v>
      </c>
      <c r="L408" s="250" t="s">
        <v>223</v>
      </c>
      <c r="M408" s="55"/>
      <c r="N408" s="121" t="s">
        <v>404</v>
      </c>
      <c r="O408" s="55"/>
      <c r="P408" s="104">
        <v>2.1</v>
      </c>
      <c r="Q408" s="104">
        <v>2.56</v>
      </c>
      <c r="R408" s="104">
        <v>2.35</v>
      </c>
      <c r="S408" s="104">
        <v>1.57</v>
      </c>
      <c r="T408" s="104">
        <v>2.4300000000000002</v>
      </c>
      <c r="U408" s="248"/>
      <c r="V408" s="93"/>
      <c r="W408" s="93"/>
    </row>
    <row r="409" spans="1:23" s="18" customFormat="1" ht="29.25" customHeight="1" outlineLevel="2" x14ac:dyDescent="0.25">
      <c r="A409" s="23"/>
      <c r="B409" s="149"/>
      <c r="C409" s="52"/>
      <c r="D409" s="52"/>
      <c r="E409" s="52"/>
      <c r="F409" s="52"/>
      <c r="G409" s="52"/>
      <c r="H409" s="52"/>
      <c r="I409" s="52"/>
      <c r="J409" s="51"/>
      <c r="K409" s="247" t="s">
        <v>197</v>
      </c>
      <c r="L409" s="250" t="s">
        <v>223</v>
      </c>
      <c r="M409" s="55"/>
      <c r="N409" s="121" t="s">
        <v>404</v>
      </c>
      <c r="O409" s="55"/>
      <c r="P409" s="104">
        <v>9.6999999999999993</v>
      </c>
      <c r="Q409" s="104">
        <v>1.67</v>
      </c>
      <c r="R409" s="104">
        <v>3.91</v>
      </c>
      <c r="S409" s="104">
        <v>2.27</v>
      </c>
      <c r="T409" s="104">
        <v>2.956</v>
      </c>
      <c r="U409" s="248"/>
      <c r="V409" s="93"/>
      <c r="W409" s="93"/>
    </row>
    <row r="410" spans="1:23" s="18" customFormat="1" ht="32.25" customHeight="1" outlineLevel="2" x14ac:dyDescent="0.25">
      <c r="A410" s="23"/>
      <c r="B410" s="149"/>
      <c r="C410" s="52"/>
      <c r="D410" s="52"/>
      <c r="E410" s="52"/>
      <c r="F410" s="52"/>
      <c r="G410" s="52"/>
      <c r="H410" s="52"/>
      <c r="I410" s="52"/>
      <c r="J410" s="51"/>
      <c r="K410" s="247" t="s">
        <v>198</v>
      </c>
      <c r="L410" s="250" t="s">
        <v>223</v>
      </c>
      <c r="M410" s="55"/>
      <c r="N410" s="121" t="s">
        <v>404</v>
      </c>
      <c r="O410" s="55"/>
      <c r="P410" s="104">
        <v>0.1</v>
      </c>
      <c r="Q410" s="104">
        <v>0.16800000000000001</v>
      </c>
      <c r="R410" s="104">
        <v>0.18</v>
      </c>
      <c r="S410" s="104">
        <v>0.26</v>
      </c>
      <c r="T410" s="104">
        <v>0.45</v>
      </c>
      <c r="U410" s="248"/>
      <c r="V410" s="93"/>
      <c r="W410" s="93"/>
    </row>
    <row r="411" spans="1:23" s="18" customFormat="1" ht="30" customHeight="1" outlineLevel="2" x14ac:dyDescent="0.25">
      <c r="A411" s="23"/>
      <c r="B411" s="149"/>
      <c r="C411" s="52"/>
      <c r="D411" s="52"/>
      <c r="E411" s="52"/>
      <c r="F411" s="52"/>
      <c r="G411" s="52"/>
      <c r="H411" s="52"/>
      <c r="I411" s="52"/>
      <c r="J411" s="51"/>
      <c r="K411" s="247" t="s">
        <v>199</v>
      </c>
      <c r="L411" s="250" t="s">
        <v>223</v>
      </c>
      <c r="M411" s="55"/>
      <c r="N411" s="121" t="s">
        <v>404</v>
      </c>
      <c r="O411" s="55"/>
      <c r="P411" s="104"/>
      <c r="Q411" s="104"/>
      <c r="R411" s="104"/>
      <c r="S411" s="104"/>
      <c r="T411" s="104"/>
      <c r="U411" s="248"/>
      <c r="V411" s="93"/>
      <c r="W411" s="93"/>
    </row>
    <row r="412" spans="1:23" s="18" customFormat="1" ht="27.75" customHeight="1" outlineLevel="2" x14ac:dyDescent="0.25">
      <c r="A412" s="23"/>
      <c r="B412" s="149"/>
      <c r="C412" s="52"/>
      <c r="D412" s="52"/>
      <c r="E412" s="52"/>
      <c r="F412" s="52"/>
      <c r="G412" s="52"/>
      <c r="H412" s="52"/>
      <c r="I412" s="52"/>
      <c r="J412" s="51"/>
      <c r="K412" s="247" t="s">
        <v>200</v>
      </c>
      <c r="L412" s="250" t="s">
        <v>223</v>
      </c>
      <c r="M412" s="55"/>
      <c r="N412" s="121" t="s">
        <v>404</v>
      </c>
      <c r="O412" s="55"/>
      <c r="P412" s="109">
        <v>10</v>
      </c>
      <c r="Q412" s="109">
        <v>7.21</v>
      </c>
      <c r="R412" s="109">
        <v>7</v>
      </c>
      <c r="S412" s="109">
        <v>7</v>
      </c>
      <c r="T412" s="109">
        <v>12</v>
      </c>
      <c r="U412" s="248"/>
      <c r="V412" s="93"/>
      <c r="W412" s="93"/>
    </row>
    <row r="413" spans="1:23" s="18" customFormat="1" ht="36" customHeight="1" outlineLevel="2" x14ac:dyDescent="0.25">
      <c r="A413" s="23"/>
      <c r="B413" s="149" t="s">
        <v>4</v>
      </c>
      <c r="C413" s="52"/>
      <c r="D413" s="52"/>
      <c r="E413" s="52"/>
      <c r="F413" s="52"/>
      <c r="G413" s="52"/>
      <c r="H413" s="52"/>
      <c r="I413" s="52"/>
      <c r="J413" s="51"/>
      <c r="K413" s="123" t="s">
        <v>204</v>
      </c>
      <c r="L413" s="251" t="s">
        <v>9</v>
      </c>
      <c r="M413" s="55"/>
      <c r="N413" s="121" t="s">
        <v>404</v>
      </c>
      <c r="O413" s="55"/>
      <c r="P413" s="117">
        <v>25</v>
      </c>
      <c r="Q413" s="117">
        <v>16</v>
      </c>
      <c r="R413" s="117">
        <v>16</v>
      </c>
      <c r="S413" s="117">
        <v>16</v>
      </c>
      <c r="T413" s="117">
        <v>16</v>
      </c>
      <c r="U413" s="248"/>
      <c r="V413" s="93"/>
      <c r="W413" s="93"/>
    </row>
    <row r="414" spans="1:23" s="33" customFormat="1" ht="33.75" customHeight="1" outlineLevel="2" x14ac:dyDescent="0.2">
      <c r="A414" s="22"/>
      <c r="B414" s="149" t="s">
        <v>74</v>
      </c>
      <c r="C414" s="52"/>
      <c r="D414" s="52"/>
      <c r="E414" s="52"/>
      <c r="F414" s="52"/>
      <c r="G414" s="52"/>
      <c r="H414" s="52"/>
      <c r="I414" s="52"/>
      <c r="J414" s="51"/>
      <c r="K414" s="506" t="s">
        <v>248</v>
      </c>
      <c r="L414" s="52" t="s">
        <v>9</v>
      </c>
      <c r="M414" s="55" t="s">
        <v>41</v>
      </c>
      <c r="N414" s="55" t="s">
        <v>100</v>
      </c>
      <c r="O414" s="52" t="s">
        <v>492</v>
      </c>
      <c r="P414" s="507">
        <v>44.173000000000002</v>
      </c>
      <c r="Q414" s="507"/>
      <c r="R414" s="507"/>
      <c r="S414" s="507"/>
      <c r="T414" s="507"/>
      <c r="U414" s="508">
        <f t="shared" ref="U414:U415" si="53">P414+Q414+R414+S414+T414</f>
        <v>44.173000000000002</v>
      </c>
      <c r="V414" s="381" t="s">
        <v>35</v>
      </c>
      <c r="W414" s="381" t="s">
        <v>289</v>
      </c>
    </row>
    <row r="415" spans="1:23" s="33" customFormat="1" ht="36.75" customHeight="1" outlineLevel="2" x14ac:dyDescent="0.2">
      <c r="A415" s="22"/>
      <c r="B415" s="149" t="s">
        <v>31</v>
      </c>
      <c r="C415" s="52"/>
      <c r="D415" s="52"/>
      <c r="E415" s="52"/>
      <c r="F415" s="52"/>
      <c r="G415" s="52"/>
      <c r="H415" s="52"/>
      <c r="I415" s="52"/>
      <c r="J415" s="51"/>
      <c r="K415" s="125" t="s">
        <v>249</v>
      </c>
      <c r="L415" s="52" t="s">
        <v>9</v>
      </c>
      <c r="M415" s="55" t="s">
        <v>41</v>
      </c>
      <c r="N415" s="55" t="s">
        <v>100</v>
      </c>
      <c r="O415" s="52" t="s">
        <v>492</v>
      </c>
      <c r="P415" s="98">
        <v>683.16200000000003</v>
      </c>
      <c r="Q415" s="507"/>
      <c r="R415" s="507"/>
      <c r="S415" s="507"/>
      <c r="T415" s="507"/>
      <c r="U415" s="508">
        <f t="shared" si="53"/>
        <v>683.16200000000003</v>
      </c>
      <c r="V415" s="381" t="s">
        <v>35</v>
      </c>
      <c r="W415" s="381" t="s">
        <v>289</v>
      </c>
    </row>
    <row r="416" spans="1:23" s="33" customFormat="1" ht="36.75" customHeight="1" outlineLevel="2" x14ac:dyDescent="0.2">
      <c r="A416" s="22"/>
      <c r="B416" s="213"/>
      <c r="C416" s="214"/>
      <c r="D416" s="214"/>
      <c r="E416" s="214"/>
      <c r="F416" s="214"/>
      <c r="G416" s="214"/>
      <c r="H416" s="214"/>
      <c r="I416" s="214"/>
      <c r="J416" s="215"/>
      <c r="K416" s="138" t="s">
        <v>457</v>
      </c>
      <c r="L416" s="137" t="s">
        <v>9</v>
      </c>
      <c r="M416" s="131"/>
      <c r="N416" s="131"/>
      <c r="O416" s="214"/>
      <c r="P416" s="219">
        <f>P418+P419+P420</f>
        <v>727.33500000000004</v>
      </c>
      <c r="Q416" s="219">
        <f t="shared" ref="Q416:U416" si="54">Q418+Q419+Q420</f>
        <v>0</v>
      </c>
      <c r="R416" s="219">
        <f t="shared" si="54"/>
        <v>0</v>
      </c>
      <c r="S416" s="219">
        <f t="shared" si="54"/>
        <v>0</v>
      </c>
      <c r="T416" s="219">
        <f t="shared" si="54"/>
        <v>0</v>
      </c>
      <c r="U416" s="219">
        <f t="shared" si="54"/>
        <v>727.33500000000004</v>
      </c>
      <c r="V416" s="218"/>
      <c r="W416" s="218"/>
    </row>
    <row r="417" spans="1:23" s="33" customFormat="1" ht="18.75" customHeight="1" outlineLevel="2" x14ac:dyDescent="0.2">
      <c r="A417" s="22"/>
      <c r="B417" s="213"/>
      <c r="C417" s="214"/>
      <c r="D417" s="214"/>
      <c r="E417" s="214"/>
      <c r="F417" s="214"/>
      <c r="G417" s="214"/>
      <c r="H417" s="214"/>
      <c r="I417" s="214"/>
      <c r="J417" s="215"/>
      <c r="K417" s="136" t="s">
        <v>435</v>
      </c>
      <c r="L417" s="137"/>
      <c r="M417" s="131"/>
      <c r="N417" s="131"/>
      <c r="O417" s="214"/>
      <c r="P417" s="216"/>
      <c r="Q417" s="216"/>
      <c r="R417" s="216"/>
      <c r="S417" s="216"/>
      <c r="T417" s="216"/>
      <c r="U417" s="217"/>
      <c r="V417" s="218"/>
      <c r="W417" s="218"/>
    </row>
    <row r="418" spans="1:23" s="33" customFormat="1" ht="35.25" customHeight="1" outlineLevel="2" x14ac:dyDescent="0.2">
      <c r="A418" s="22"/>
      <c r="B418" s="213"/>
      <c r="C418" s="214"/>
      <c r="D418" s="214"/>
      <c r="E418" s="214"/>
      <c r="F418" s="214"/>
      <c r="G418" s="214"/>
      <c r="H418" s="214"/>
      <c r="I418" s="214"/>
      <c r="J418" s="215"/>
      <c r="K418" s="136" t="s">
        <v>436</v>
      </c>
      <c r="L418" s="137" t="s">
        <v>9</v>
      </c>
      <c r="M418" s="131"/>
      <c r="N418" s="131"/>
      <c r="O418" s="214"/>
      <c r="P418" s="216">
        <f>P414+P415</f>
        <v>727.33500000000004</v>
      </c>
      <c r="Q418" s="219">
        <f t="shared" ref="Q418:U418" si="55">Q414+Q415</f>
        <v>0</v>
      </c>
      <c r="R418" s="219">
        <f t="shared" si="55"/>
        <v>0</v>
      </c>
      <c r="S418" s="219">
        <f t="shared" si="55"/>
        <v>0</v>
      </c>
      <c r="T418" s="219">
        <f t="shared" si="55"/>
        <v>0</v>
      </c>
      <c r="U418" s="216">
        <f t="shared" si="55"/>
        <v>727.33500000000004</v>
      </c>
      <c r="V418" s="218"/>
      <c r="W418" s="218"/>
    </row>
    <row r="419" spans="1:23" s="33" customFormat="1" ht="30.75" customHeight="1" outlineLevel="2" x14ac:dyDescent="0.2">
      <c r="A419" s="22"/>
      <c r="B419" s="213"/>
      <c r="C419" s="214"/>
      <c r="D419" s="214"/>
      <c r="E419" s="214"/>
      <c r="F419" s="214"/>
      <c r="G419" s="214"/>
      <c r="H419" s="214"/>
      <c r="I419" s="214"/>
      <c r="J419" s="215"/>
      <c r="K419" s="136" t="s">
        <v>437</v>
      </c>
      <c r="L419" s="137" t="s">
        <v>9</v>
      </c>
      <c r="M419" s="131"/>
      <c r="N419" s="131"/>
      <c r="O419" s="214"/>
      <c r="P419" s="219">
        <v>0</v>
      </c>
      <c r="Q419" s="219">
        <v>0</v>
      </c>
      <c r="R419" s="219">
        <v>0</v>
      </c>
      <c r="S419" s="219">
        <v>0</v>
      </c>
      <c r="T419" s="219">
        <v>0</v>
      </c>
      <c r="U419" s="219">
        <v>0</v>
      </c>
      <c r="V419" s="218"/>
      <c r="W419" s="218"/>
    </row>
    <row r="420" spans="1:23" s="33" customFormat="1" ht="35.25" customHeight="1" outlineLevel="2" x14ac:dyDescent="0.2">
      <c r="A420" s="22"/>
      <c r="B420" s="213"/>
      <c r="C420" s="214"/>
      <c r="D420" s="214"/>
      <c r="E420" s="214"/>
      <c r="F420" s="214"/>
      <c r="G420" s="214"/>
      <c r="H420" s="214"/>
      <c r="I420" s="214"/>
      <c r="J420" s="215"/>
      <c r="K420" s="136" t="s">
        <v>438</v>
      </c>
      <c r="L420" s="137" t="s">
        <v>9</v>
      </c>
      <c r="M420" s="131"/>
      <c r="N420" s="131"/>
      <c r="O420" s="214"/>
      <c r="P420" s="219">
        <v>0</v>
      </c>
      <c r="Q420" s="219">
        <v>0</v>
      </c>
      <c r="R420" s="219">
        <v>0</v>
      </c>
      <c r="S420" s="219">
        <v>0</v>
      </c>
      <c r="T420" s="219">
        <v>0</v>
      </c>
      <c r="U420" s="220">
        <v>0</v>
      </c>
      <c r="V420" s="218"/>
      <c r="W420" s="218"/>
    </row>
    <row r="421" spans="1:23" s="33" customFormat="1" ht="31.5" customHeight="1" outlineLevel="2" x14ac:dyDescent="0.2">
      <c r="A421" s="22"/>
      <c r="B421" s="387"/>
      <c r="C421" s="388"/>
      <c r="D421" s="388"/>
      <c r="E421" s="388"/>
      <c r="F421" s="388"/>
      <c r="G421" s="388"/>
      <c r="H421" s="388"/>
      <c r="I421" s="388"/>
      <c r="J421" s="389"/>
      <c r="K421" s="308" t="s">
        <v>453</v>
      </c>
      <c r="L421" s="309" t="s">
        <v>9</v>
      </c>
      <c r="M421" s="306"/>
      <c r="N421" s="306"/>
      <c r="O421" s="388"/>
      <c r="P421" s="390">
        <f>P423+P424+P425</f>
        <v>5472.1639999999998</v>
      </c>
      <c r="Q421" s="390">
        <f t="shared" ref="Q421:U421" si="56">Q423+Q424+Q425</f>
        <v>3908.7179999999998</v>
      </c>
      <c r="R421" s="390">
        <f t="shared" si="56"/>
        <v>1812.7200000000003</v>
      </c>
      <c r="S421" s="390">
        <f t="shared" si="56"/>
        <v>569.51</v>
      </c>
      <c r="T421" s="390">
        <f t="shared" si="56"/>
        <v>0</v>
      </c>
      <c r="U421" s="390">
        <f t="shared" si="56"/>
        <v>11763.111999999999</v>
      </c>
      <c r="V421" s="391"/>
      <c r="W421" s="391"/>
    </row>
    <row r="422" spans="1:23" s="33" customFormat="1" ht="15" customHeight="1" outlineLevel="2" x14ac:dyDescent="0.2">
      <c r="A422" s="22"/>
      <c r="B422" s="387"/>
      <c r="C422" s="388"/>
      <c r="D422" s="388"/>
      <c r="E422" s="388"/>
      <c r="F422" s="388"/>
      <c r="G422" s="388"/>
      <c r="H422" s="388"/>
      <c r="I422" s="388"/>
      <c r="J422" s="389"/>
      <c r="K422" s="311" t="s">
        <v>435</v>
      </c>
      <c r="L422" s="392"/>
      <c r="M422" s="306"/>
      <c r="N422" s="306"/>
      <c r="O422" s="388"/>
      <c r="P422" s="393"/>
      <c r="Q422" s="393"/>
      <c r="R422" s="393"/>
      <c r="S422" s="393"/>
      <c r="T422" s="393"/>
      <c r="U422" s="394"/>
      <c r="V422" s="391"/>
      <c r="W422" s="391"/>
    </row>
    <row r="423" spans="1:23" s="33" customFormat="1" ht="30.75" customHeight="1" outlineLevel="2" x14ac:dyDescent="0.2">
      <c r="A423" s="22"/>
      <c r="B423" s="387"/>
      <c r="C423" s="388"/>
      <c r="D423" s="388"/>
      <c r="E423" s="388"/>
      <c r="F423" s="388"/>
      <c r="G423" s="388"/>
      <c r="H423" s="388"/>
      <c r="I423" s="388"/>
      <c r="J423" s="389"/>
      <c r="K423" s="311" t="s">
        <v>436</v>
      </c>
      <c r="L423" s="309" t="s">
        <v>9</v>
      </c>
      <c r="M423" s="306"/>
      <c r="N423" s="306"/>
      <c r="O423" s="388"/>
      <c r="P423" s="390">
        <f t="shared" ref="P423:U424" si="57">P263+P378+P391+P418</f>
        <v>2145.5020000000004</v>
      </c>
      <c r="Q423" s="390">
        <f t="shared" si="57"/>
        <v>1468.421</v>
      </c>
      <c r="R423" s="390">
        <f t="shared" si="57"/>
        <v>677.05900000000008</v>
      </c>
      <c r="S423" s="390">
        <f t="shared" si="57"/>
        <v>0</v>
      </c>
      <c r="T423" s="390">
        <f t="shared" si="57"/>
        <v>0</v>
      </c>
      <c r="U423" s="390">
        <f t="shared" si="57"/>
        <v>4290.9819999999991</v>
      </c>
      <c r="V423" s="391"/>
      <c r="W423" s="391"/>
    </row>
    <row r="424" spans="1:23" s="33" customFormat="1" ht="30.75" customHeight="1" outlineLevel="2" x14ac:dyDescent="0.2">
      <c r="A424" s="22"/>
      <c r="B424" s="387"/>
      <c r="C424" s="388"/>
      <c r="D424" s="388"/>
      <c r="E424" s="388"/>
      <c r="F424" s="388"/>
      <c r="G424" s="388"/>
      <c r="H424" s="388"/>
      <c r="I424" s="388"/>
      <c r="J424" s="389"/>
      <c r="K424" s="311" t="s">
        <v>437</v>
      </c>
      <c r="L424" s="309" t="s">
        <v>9</v>
      </c>
      <c r="M424" s="306"/>
      <c r="N424" s="306"/>
      <c r="O424" s="388"/>
      <c r="P424" s="390">
        <f t="shared" si="57"/>
        <v>3326.6619999999994</v>
      </c>
      <c r="Q424" s="390">
        <f t="shared" si="57"/>
        <v>2440.2969999999996</v>
      </c>
      <c r="R424" s="390">
        <f t="shared" si="57"/>
        <v>1135.6610000000001</v>
      </c>
      <c r="S424" s="390">
        <f t="shared" si="57"/>
        <v>569.51</v>
      </c>
      <c r="T424" s="390">
        <f t="shared" si="57"/>
        <v>0</v>
      </c>
      <c r="U424" s="390">
        <f t="shared" si="57"/>
        <v>7472.13</v>
      </c>
      <c r="V424" s="391"/>
      <c r="W424" s="391"/>
    </row>
    <row r="425" spans="1:23" s="33" customFormat="1" ht="30" customHeight="1" outlineLevel="2" x14ac:dyDescent="0.2">
      <c r="A425" s="22"/>
      <c r="B425" s="387"/>
      <c r="C425" s="388"/>
      <c r="D425" s="388"/>
      <c r="E425" s="388"/>
      <c r="F425" s="388"/>
      <c r="G425" s="388"/>
      <c r="H425" s="388"/>
      <c r="I425" s="388"/>
      <c r="J425" s="389"/>
      <c r="K425" s="311" t="s">
        <v>438</v>
      </c>
      <c r="L425" s="309" t="s">
        <v>9</v>
      </c>
      <c r="M425" s="306"/>
      <c r="N425" s="306"/>
      <c r="O425" s="388"/>
      <c r="P425" s="390">
        <v>0</v>
      </c>
      <c r="Q425" s="390">
        <v>0</v>
      </c>
      <c r="R425" s="390">
        <v>0</v>
      </c>
      <c r="S425" s="390">
        <v>0</v>
      </c>
      <c r="T425" s="390">
        <v>0</v>
      </c>
      <c r="U425" s="395">
        <v>0</v>
      </c>
      <c r="V425" s="391"/>
      <c r="W425" s="391"/>
    </row>
    <row r="426" spans="1:23" s="28" customFormat="1" ht="21" customHeight="1" x14ac:dyDescent="0.25">
      <c r="A426" s="27"/>
      <c r="B426" s="221" t="s">
        <v>0</v>
      </c>
      <c r="C426" s="222">
        <v>4</v>
      </c>
      <c r="D426" s="222">
        <v>0</v>
      </c>
      <c r="E426" s="222">
        <v>0</v>
      </c>
      <c r="F426" s="222">
        <v>0</v>
      </c>
      <c r="G426" s="222">
        <v>0</v>
      </c>
      <c r="H426" s="222">
        <v>0</v>
      </c>
      <c r="I426" s="222"/>
      <c r="J426" s="145"/>
      <c r="K426" s="611" t="s">
        <v>95</v>
      </c>
      <c r="L426" s="612"/>
      <c r="M426" s="612"/>
      <c r="N426" s="612"/>
      <c r="O426" s="613"/>
      <c r="P426" s="57" t="s">
        <v>277</v>
      </c>
      <c r="Q426" s="57"/>
      <c r="R426" s="57"/>
      <c r="S426" s="57"/>
      <c r="T426" s="57"/>
      <c r="U426" s="57"/>
      <c r="V426" s="90"/>
      <c r="W426" s="90"/>
    </row>
    <row r="427" spans="1:23" s="29" customFormat="1" ht="18.75" customHeight="1" outlineLevel="1" x14ac:dyDescent="0.25">
      <c r="A427" s="23" t="str">
        <f>IF(B427="ЦИ",COUNTIF($B$16:$B427,"ЦИ"),IF(B427="ППР",COUNTIF($B$16:$B427,"ППР"),""))</f>
        <v/>
      </c>
      <c r="B427" s="172" t="s">
        <v>1</v>
      </c>
      <c r="C427" s="53">
        <v>4</v>
      </c>
      <c r="D427" s="53">
        <v>21</v>
      </c>
      <c r="E427" s="53">
        <v>0</v>
      </c>
      <c r="F427" s="53">
        <v>0</v>
      </c>
      <c r="G427" s="53">
        <v>0</v>
      </c>
      <c r="H427" s="53">
        <v>0</v>
      </c>
      <c r="I427" s="53" t="s">
        <v>65</v>
      </c>
      <c r="J427" s="54"/>
      <c r="K427" s="101" t="s">
        <v>485</v>
      </c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93"/>
      <c r="W427" s="93"/>
    </row>
    <row r="428" spans="1:23" s="18" customFormat="1" ht="33" customHeight="1" outlineLevel="2" x14ac:dyDescent="0.25">
      <c r="A428" s="23"/>
      <c r="B428" s="99" t="s">
        <v>2</v>
      </c>
      <c r="C428" s="57">
        <v>4</v>
      </c>
      <c r="D428" s="57">
        <v>21</v>
      </c>
      <c r="E428" s="57">
        <v>42</v>
      </c>
      <c r="F428" s="57"/>
      <c r="G428" s="57"/>
      <c r="H428" s="57"/>
      <c r="I428" s="57" t="s">
        <v>65</v>
      </c>
      <c r="J428" s="56" t="s">
        <v>10</v>
      </c>
      <c r="K428" s="90" t="s">
        <v>205</v>
      </c>
      <c r="L428" s="77" t="s">
        <v>409</v>
      </c>
      <c r="M428" s="55"/>
      <c r="N428" s="77" t="s">
        <v>22</v>
      </c>
      <c r="O428" s="55"/>
      <c r="P428" s="109">
        <v>1.627</v>
      </c>
      <c r="Q428" s="109">
        <v>1.627</v>
      </c>
      <c r="R428" s="109">
        <v>1.627</v>
      </c>
      <c r="S428" s="109">
        <v>1.627</v>
      </c>
      <c r="T428" s="109">
        <v>1.627</v>
      </c>
      <c r="U428" s="92"/>
      <c r="V428" s="93"/>
      <c r="W428" s="93"/>
    </row>
    <row r="429" spans="1:23" s="18" customFormat="1" ht="30" customHeight="1" outlineLevel="2" x14ac:dyDescent="0.25">
      <c r="A429" s="23"/>
      <c r="B429" s="99" t="s">
        <v>4</v>
      </c>
      <c r="C429" s="55">
        <v>4</v>
      </c>
      <c r="D429" s="55">
        <v>21</v>
      </c>
      <c r="E429" s="55"/>
      <c r="F429" s="55"/>
      <c r="G429" s="55">
        <v>102</v>
      </c>
      <c r="H429" s="55"/>
      <c r="I429" s="55" t="s">
        <v>65</v>
      </c>
      <c r="J429" s="56" t="s">
        <v>10</v>
      </c>
      <c r="K429" s="112" t="s">
        <v>206</v>
      </c>
      <c r="L429" s="77" t="s">
        <v>81</v>
      </c>
      <c r="M429" s="55"/>
      <c r="N429" s="77" t="s">
        <v>22</v>
      </c>
      <c r="O429" s="55"/>
      <c r="P429" s="109">
        <v>0</v>
      </c>
      <c r="Q429" s="109">
        <v>0</v>
      </c>
      <c r="R429" s="109">
        <v>0</v>
      </c>
      <c r="S429" s="109">
        <v>0</v>
      </c>
      <c r="T429" s="109">
        <v>0</v>
      </c>
      <c r="U429" s="92"/>
      <c r="V429" s="93"/>
      <c r="W429" s="93"/>
    </row>
    <row r="430" spans="1:23" s="18" customFormat="1" ht="36.75" customHeight="1" outlineLevel="2" x14ac:dyDescent="0.25">
      <c r="A430" s="23"/>
      <c r="B430" s="99" t="s">
        <v>4</v>
      </c>
      <c r="C430" s="55"/>
      <c r="D430" s="55"/>
      <c r="E430" s="55"/>
      <c r="F430" s="55"/>
      <c r="G430" s="55"/>
      <c r="H430" s="55"/>
      <c r="I430" s="55"/>
      <c r="J430" s="56"/>
      <c r="K430" s="112" t="s">
        <v>90</v>
      </c>
      <c r="L430" s="115" t="s">
        <v>410</v>
      </c>
      <c r="M430" s="55"/>
      <c r="N430" s="77" t="s">
        <v>22</v>
      </c>
      <c r="O430" s="85"/>
      <c r="P430" s="79">
        <v>1.77E-2</v>
      </c>
      <c r="Q430" s="79">
        <v>1.77E-2</v>
      </c>
      <c r="R430" s="79">
        <v>1.77E-2</v>
      </c>
      <c r="S430" s="79">
        <v>1.77E-2</v>
      </c>
      <c r="T430" s="79">
        <v>1.77E-2</v>
      </c>
      <c r="U430" s="110"/>
      <c r="V430" s="93"/>
      <c r="W430" s="93"/>
    </row>
    <row r="431" spans="1:23" s="18" customFormat="1" ht="32.25" customHeight="1" outlineLevel="2" x14ac:dyDescent="0.25">
      <c r="A431" s="23"/>
      <c r="B431" s="99" t="s">
        <v>4</v>
      </c>
      <c r="C431" s="55"/>
      <c r="D431" s="55"/>
      <c r="E431" s="55"/>
      <c r="F431" s="55"/>
      <c r="G431" s="55"/>
      <c r="H431" s="55"/>
      <c r="I431" s="55"/>
      <c r="J431" s="56"/>
      <c r="K431" s="90" t="s">
        <v>207</v>
      </c>
      <c r="L431" s="77" t="s">
        <v>81</v>
      </c>
      <c r="M431" s="55"/>
      <c r="N431" s="77" t="s">
        <v>22</v>
      </c>
      <c r="O431" s="85"/>
      <c r="P431" s="268">
        <v>0</v>
      </c>
      <c r="Q431" s="268">
        <v>0</v>
      </c>
      <c r="R431" s="268">
        <v>0</v>
      </c>
      <c r="S431" s="268">
        <v>0</v>
      </c>
      <c r="T431" s="268">
        <v>0</v>
      </c>
      <c r="U431" s="110"/>
      <c r="V431" s="93"/>
      <c r="W431" s="93"/>
    </row>
    <row r="432" spans="1:23" s="18" customFormat="1" ht="32.25" customHeight="1" outlineLevel="2" x14ac:dyDescent="0.25">
      <c r="A432" s="23"/>
      <c r="B432" s="99" t="s">
        <v>2</v>
      </c>
      <c r="C432" s="55"/>
      <c r="D432" s="55"/>
      <c r="E432" s="55"/>
      <c r="F432" s="55"/>
      <c r="G432" s="55"/>
      <c r="H432" s="55"/>
      <c r="I432" s="55"/>
      <c r="J432" s="56"/>
      <c r="K432" s="90" t="s">
        <v>208</v>
      </c>
      <c r="L432" s="77" t="s">
        <v>81</v>
      </c>
      <c r="M432" s="55"/>
      <c r="N432" s="269" t="s">
        <v>97</v>
      </c>
      <c r="O432" s="55"/>
      <c r="P432" s="104">
        <v>0</v>
      </c>
      <c r="Q432" s="104">
        <v>0</v>
      </c>
      <c r="R432" s="104">
        <v>0</v>
      </c>
      <c r="S432" s="104">
        <v>0</v>
      </c>
      <c r="T432" s="104">
        <v>0</v>
      </c>
      <c r="U432" s="110"/>
      <c r="V432" s="93"/>
      <c r="W432" s="93"/>
    </row>
    <row r="433" spans="1:23" s="18" customFormat="1" ht="32.25" customHeight="1" outlineLevel="2" x14ac:dyDescent="0.25">
      <c r="A433" s="23"/>
      <c r="B433" s="99" t="s">
        <v>2</v>
      </c>
      <c r="C433" s="55"/>
      <c r="D433" s="55"/>
      <c r="E433" s="55"/>
      <c r="F433" s="55"/>
      <c r="G433" s="55"/>
      <c r="H433" s="55"/>
      <c r="I433" s="55"/>
      <c r="J433" s="56"/>
      <c r="K433" s="90" t="s">
        <v>209</v>
      </c>
      <c r="L433" s="77" t="s">
        <v>409</v>
      </c>
      <c r="M433" s="55"/>
      <c r="N433" s="77" t="s">
        <v>365</v>
      </c>
      <c r="O433" s="55"/>
      <c r="P433" s="109">
        <v>0.1</v>
      </c>
      <c r="Q433" s="109">
        <v>0.1</v>
      </c>
      <c r="R433" s="109">
        <v>0.1</v>
      </c>
      <c r="S433" s="109">
        <v>0.1</v>
      </c>
      <c r="T433" s="109">
        <v>0.1</v>
      </c>
      <c r="U433" s="110"/>
      <c r="V433" s="93"/>
      <c r="W433" s="93"/>
    </row>
    <row r="434" spans="1:23" s="18" customFormat="1" ht="32.25" customHeight="1" outlineLevel="2" x14ac:dyDescent="0.25">
      <c r="A434" s="23"/>
      <c r="B434" s="99" t="s">
        <v>4</v>
      </c>
      <c r="C434" s="55"/>
      <c r="D434" s="55"/>
      <c r="E434" s="55"/>
      <c r="F434" s="55"/>
      <c r="G434" s="55"/>
      <c r="H434" s="55"/>
      <c r="I434" s="55"/>
      <c r="J434" s="56"/>
      <c r="K434" s="90" t="s">
        <v>210</v>
      </c>
      <c r="L434" s="77" t="s">
        <v>409</v>
      </c>
      <c r="M434" s="55"/>
      <c r="N434" s="269" t="s">
        <v>97</v>
      </c>
      <c r="O434" s="85"/>
      <c r="P434" s="79">
        <v>1.5E-3</v>
      </c>
      <c r="Q434" s="79">
        <v>2.7000000000000001E-3</v>
      </c>
      <c r="R434" s="79">
        <v>2.7000000000000001E-3</v>
      </c>
      <c r="S434" s="79">
        <v>2.7000000000000001E-3</v>
      </c>
      <c r="T434" s="79">
        <v>2.7000000000000001E-3</v>
      </c>
      <c r="U434" s="110"/>
      <c r="V434" s="93"/>
      <c r="W434" s="93"/>
    </row>
    <row r="435" spans="1:23" s="18" customFormat="1" ht="32.25" customHeight="1" outlineLevel="2" x14ac:dyDescent="0.25">
      <c r="A435" s="23"/>
      <c r="B435" s="99" t="s">
        <v>4</v>
      </c>
      <c r="C435" s="55"/>
      <c r="D435" s="55"/>
      <c r="E435" s="55"/>
      <c r="F435" s="55"/>
      <c r="G435" s="55"/>
      <c r="H435" s="55"/>
      <c r="I435" s="55"/>
      <c r="J435" s="56"/>
      <c r="K435" s="90" t="s">
        <v>211</v>
      </c>
      <c r="L435" s="77" t="s">
        <v>81</v>
      </c>
      <c r="M435" s="55"/>
      <c r="N435" s="77" t="s">
        <v>365</v>
      </c>
      <c r="O435" s="85"/>
      <c r="P435" s="480">
        <v>0.1</v>
      </c>
      <c r="Q435" s="480">
        <v>0.1</v>
      </c>
      <c r="R435" s="480">
        <v>0.1</v>
      </c>
      <c r="S435" s="480">
        <v>0.1</v>
      </c>
      <c r="T435" s="480">
        <v>0.1</v>
      </c>
      <c r="U435" s="110"/>
      <c r="V435" s="93"/>
      <c r="W435" s="93"/>
    </row>
    <row r="436" spans="1:23" s="18" customFormat="1" ht="32.25" customHeight="1" outlineLevel="2" x14ac:dyDescent="0.25">
      <c r="A436" s="23"/>
      <c r="B436" s="99" t="s">
        <v>4</v>
      </c>
      <c r="C436" s="55"/>
      <c r="D436" s="55"/>
      <c r="E436" s="55"/>
      <c r="F436" s="55"/>
      <c r="G436" s="55"/>
      <c r="H436" s="55"/>
      <c r="I436" s="55"/>
      <c r="J436" s="56"/>
      <c r="K436" s="123" t="s">
        <v>212</v>
      </c>
      <c r="L436" s="89" t="s">
        <v>81</v>
      </c>
      <c r="M436" s="102"/>
      <c r="N436" s="89" t="s">
        <v>365</v>
      </c>
      <c r="O436" s="85"/>
      <c r="P436" s="79">
        <v>21</v>
      </c>
      <c r="Q436" s="79">
        <v>22.4</v>
      </c>
      <c r="R436" s="79">
        <v>23.4</v>
      </c>
      <c r="S436" s="79">
        <v>24.1</v>
      </c>
      <c r="T436" s="79">
        <v>24.8</v>
      </c>
      <c r="U436" s="110"/>
      <c r="V436" s="93"/>
      <c r="W436" s="93"/>
    </row>
    <row r="437" spans="1:23" s="18" customFormat="1" ht="32.25" customHeight="1" outlineLevel="2" x14ac:dyDescent="0.25">
      <c r="A437" s="23"/>
      <c r="B437" s="58"/>
      <c r="C437" s="131"/>
      <c r="D437" s="131"/>
      <c r="E437" s="131"/>
      <c r="F437" s="131"/>
      <c r="G437" s="131"/>
      <c r="H437" s="131"/>
      <c r="I437" s="131"/>
      <c r="J437" s="313"/>
      <c r="K437" s="138" t="s">
        <v>460</v>
      </c>
      <c r="L437" s="137" t="s">
        <v>9</v>
      </c>
      <c r="M437" s="131"/>
      <c r="N437" s="347"/>
      <c r="O437" s="396"/>
      <c r="P437" s="486">
        <f>P439+P440+P441</f>
        <v>0</v>
      </c>
      <c r="Q437" s="486">
        <f t="shared" ref="Q437:U437" si="58">Q439+Q440+Q441</f>
        <v>0</v>
      </c>
      <c r="R437" s="486">
        <f t="shared" si="58"/>
        <v>0</v>
      </c>
      <c r="S437" s="486">
        <f t="shared" si="58"/>
        <v>0</v>
      </c>
      <c r="T437" s="486">
        <f t="shared" si="58"/>
        <v>0</v>
      </c>
      <c r="U437" s="397">
        <f t="shared" si="58"/>
        <v>0</v>
      </c>
      <c r="V437" s="135"/>
      <c r="W437" s="135"/>
    </row>
    <row r="438" spans="1:23" s="18" customFormat="1" ht="12.75" customHeight="1" outlineLevel="2" x14ac:dyDescent="0.25">
      <c r="A438" s="23"/>
      <c r="B438" s="58"/>
      <c r="C438" s="131"/>
      <c r="D438" s="131"/>
      <c r="E438" s="131"/>
      <c r="F438" s="131"/>
      <c r="G438" s="131"/>
      <c r="H438" s="131"/>
      <c r="I438" s="131"/>
      <c r="J438" s="313"/>
      <c r="K438" s="136" t="s">
        <v>435</v>
      </c>
      <c r="L438" s="137"/>
      <c r="M438" s="131"/>
      <c r="N438" s="347"/>
      <c r="O438" s="396"/>
      <c r="P438" s="398"/>
      <c r="Q438" s="398"/>
      <c r="R438" s="398"/>
      <c r="S438" s="398"/>
      <c r="T438" s="398"/>
      <c r="U438" s="399"/>
      <c r="V438" s="135"/>
      <c r="W438" s="135"/>
    </row>
    <row r="439" spans="1:23" s="18" customFormat="1" ht="32.25" customHeight="1" outlineLevel="2" x14ac:dyDescent="0.25">
      <c r="A439" s="23"/>
      <c r="B439" s="58"/>
      <c r="C439" s="131"/>
      <c r="D439" s="131"/>
      <c r="E439" s="131"/>
      <c r="F439" s="131"/>
      <c r="G439" s="131"/>
      <c r="H439" s="131"/>
      <c r="I439" s="131"/>
      <c r="J439" s="313"/>
      <c r="K439" s="136" t="s">
        <v>436</v>
      </c>
      <c r="L439" s="137" t="s">
        <v>9</v>
      </c>
      <c r="M439" s="131"/>
      <c r="N439" s="347"/>
      <c r="O439" s="396"/>
      <c r="P439" s="400">
        <v>0</v>
      </c>
      <c r="Q439" s="400">
        <v>0</v>
      </c>
      <c r="R439" s="400">
        <v>0</v>
      </c>
      <c r="S439" s="400">
        <v>0</v>
      </c>
      <c r="T439" s="400">
        <v>0</v>
      </c>
      <c r="U439" s="401">
        <v>0</v>
      </c>
      <c r="V439" s="135"/>
      <c r="W439" s="135"/>
    </row>
    <row r="440" spans="1:23" s="18" customFormat="1" ht="32.25" customHeight="1" outlineLevel="2" x14ac:dyDescent="0.25">
      <c r="A440" s="23"/>
      <c r="B440" s="58"/>
      <c r="C440" s="131"/>
      <c r="D440" s="131"/>
      <c r="E440" s="131"/>
      <c r="F440" s="131"/>
      <c r="G440" s="131"/>
      <c r="H440" s="131"/>
      <c r="I440" s="131"/>
      <c r="J440" s="313"/>
      <c r="K440" s="136" t="s">
        <v>437</v>
      </c>
      <c r="L440" s="137" t="s">
        <v>9</v>
      </c>
      <c r="M440" s="131"/>
      <c r="N440" s="347"/>
      <c r="O440" s="396"/>
      <c r="P440" s="400">
        <v>0</v>
      </c>
      <c r="Q440" s="400">
        <v>0</v>
      </c>
      <c r="R440" s="400">
        <v>0</v>
      </c>
      <c r="S440" s="400">
        <v>0</v>
      </c>
      <c r="T440" s="400">
        <v>0</v>
      </c>
      <c r="U440" s="401">
        <v>0</v>
      </c>
      <c r="V440" s="135"/>
      <c r="W440" s="135"/>
    </row>
    <row r="441" spans="1:23" s="18" customFormat="1" ht="32.25" customHeight="1" outlineLevel="2" x14ac:dyDescent="0.25">
      <c r="A441" s="23"/>
      <c r="B441" s="58"/>
      <c r="C441" s="131"/>
      <c r="D441" s="131"/>
      <c r="E441" s="131"/>
      <c r="F441" s="131"/>
      <c r="G441" s="131"/>
      <c r="H441" s="131"/>
      <c r="I441" s="131"/>
      <c r="J441" s="313"/>
      <c r="K441" s="136" t="s">
        <v>438</v>
      </c>
      <c r="L441" s="137" t="s">
        <v>9</v>
      </c>
      <c r="M441" s="131"/>
      <c r="N441" s="347"/>
      <c r="O441" s="396"/>
      <c r="P441" s="400">
        <v>0</v>
      </c>
      <c r="Q441" s="400">
        <v>0</v>
      </c>
      <c r="R441" s="400">
        <v>0</v>
      </c>
      <c r="S441" s="400">
        <v>0</v>
      </c>
      <c r="T441" s="400">
        <v>0</v>
      </c>
      <c r="U441" s="401">
        <v>0</v>
      </c>
      <c r="V441" s="135"/>
      <c r="W441" s="135"/>
    </row>
    <row r="442" spans="1:23" s="28" customFormat="1" ht="20.25" customHeight="1" outlineLevel="1" x14ac:dyDescent="0.25">
      <c r="A442" s="27" t="str">
        <f>IF(B442="ЦИ",COUNTIF($B$16:$B442,"ЦИ"),IF(B442="ППР",COUNTIF($B$16:$B442,"ППР"),""))</f>
        <v/>
      </c>
      <c r="B442" s="172" t="s">
        <v>1</v>
      </c>
      <c r="C442" s="53">
        <v>4</v>
      </c>
      <c r="D442" s="53">
        <v>22</v>
      </c>
      <c r="E442" s="53">
        <v>0</v>
      </c>
      <c r="F442" s="53">
        <v>0</v>
      </c>
      <c r="G442" s="53">
        <v>0</v>
      </c>
      <c r="H442" s="53">
        <v>0</v>
      </c>
      <c r="I442" s="53" t="s">
        <v>47</v>
      </c>
      <c r="J442" s="54"/>
      <c r="K442" s="608" t="s">
        <v>486</v>
      </c>
      <c r="L442" s="609"/>
      <c r="M442" s="609"/>
      <c r="N442" s="609"/>
      <c r="O442" s="610"/>
      <c r="P442" s="270"/>
      <c r="Q442" s="270"/>
      <c r="R442" s="270"/>
      <c r="S442" s="270"/>
      <c r="T442" s="270"/>
      <c r="U442" s="57"/>
      <c r="V442" s="90"/>
      <c r="W442" s="90"/>
    </row>
    <row r="443" spans="1:23" s="18" customFormat="1" ht="48" customHeight="1" outlineLevel="2" x14ac:dyDescent="0.25">
      <c r="A443" s="23"/>
      <c r="B443" s="126" t="s">
        <v>2</v>
      </c>
      <c r="C443" s="209">
        <v>4</v>
      </c>
      <c r="D443" s="209">
        <v>22</v>
      </c>
      <c r="E443" s="209">
        <v>43</v>
      </c>
      <c r="F443" s="209"/>
      <c r="G443" s="209"/>
      <c r="H443" s="209"/>
      <c r="I443" s="209" t="s">
        <v>47</v>
      </c>
      <c r="J443" s="56" t="s">
        <v>22</v>
      </c>
      <c r="K443" s="90" t="s">
        <v>213</v>
      </c>
      <c r="L443" s="77" t="s">
        <v>227</v>
      </c>
      <c r="M443" s="55"/>
      <c r="N443" s="121" t="s">
        <v>411</v>
      </c>
      <c r="O443" s="118"/>
      <c r="P443" s="109">
        <v>44</v>
      </c>
      <c r="Q443" s="109">
        <v>31</v>
      </c>
      <c r="R443" s="109">
        <v>31</v>
      </c>
      <c r="S443" s="109">
        <v>31</v>
      </c>
      <c r="T443" s="109">
        <v>31</v>
      </c>
      <c r="U443" s="110"/>
      <c r="V443" s="93"/>
      <c r="W443" s="93"/>
    </row>
    <row r="444" spans="1:23" s="18" customFormat="1" ht="36.75" customHeight="1" outlineLevel="2" x14ac:dyDescent="0.25">
      <c r="A444" s="23"/>
      <c r="B444" s="99" t="s">
        <v>2</v>
      </c>
      <c r="C444" s="57">
        <v>4</v>
      </c>
      <c r="D444" s="57">
        <v>22</v>
      </c>
      <c r="E444" s="57">
        <v>43</v>
      </c>
      <c r="F444" s="57"/>
      <c r="G444" s="57"/>
      <c r="H444" s="57"/>
      <c r="I444" s="57" t="s">
        <v>47</v>
      </c>
      <c r="J444" s="271" t="s">
        <v>22</v>
      </c>
      <c r="K444" s="90" t="s">
        <v>214</v>
      </c>
      <c r="L444" s="201" t="s">
        <v>412</v>
      </c>
      <c r="M444" s="55"/>
      <c r="N444" s="77" t="s">
        <v>375</v>
      </c>
      <c r="O444" s="118"/>
      <c r="P444" s="109">
        <v>1</v>
      </c>
      <c r="Q444" s="109">
        <v>1</v>
      </c>
      <c r="R444" s="109">
        <v>1</v>
      </c>
      <c r="S444" s="109" t="s">
        <v>388</v>
      </c>
      <c r="T444" s="109" t="s">
        <v>388</v>
      </c>
      <c r="U444" s="110"/>
      <c r="V444" s="93"/>
      <c r="W444" s="93"/>
    </row>
    <row r="445" spans="1:23" s="18" customFormat="1" ht="43.5" customHeight="1" outlineLevel="2" x14ac:dyDescent="0.25">
      <c r="A445" s="23"/>
      <c r="B445" s="99" t="s">
        <v>4</v>
      </c>
      <c r="C445" s="55">
        <v>4</v>
      </c>
      <c r="D445" s="55">
        <v>22</v>
      </c>
      <c r="E445" s="55"/>
      <c r="F445" s="55"/>
      <c r="G445" s="55">
        <v>104</v>
      </c>
      <c r="H445" s="55"/>
      <c r="I445" s="55" t="s">
        <v>47</v>
      </c>
      <c r="J445" s="56" t="s">
        <v>22</v>
      </c>
      <c r="K445" s="112" t="s">
        <v>215</v>
      </c>
      <c r="L445" s="77" t="s">
        <v>227</v>
      </c>
      <c r="M445" s="103"/>
      <c r="N445" s="77" t="s">
        <v>375</v>
      </c>
      <c r="O445" s="55"/>
      <c r="P445" s="104">
        <v>260</v>
      </c>
      <c r="Q445" s="104">
        <v>270</v>
      </c>
      <c r="R445" s="104">
        <v>280</v>
      </c>
      <c r="S445" s="104">
        <v>288</v>
      </c>
      <c r="T445" s="104">
        <v>296</v>
      </c>
      <c r="U445" s="206"/>
      <c r="V445" s="93"/>
      <c r="W445" s="93"/>
    </row>
    <row r="446" spans="1:23" s="29" customFormat="1" ht="79.5" customHeight="1" outlineLevel="2" x14ac:dyDescent="0.25">
      <c r="A446" s="23"/>
      <c r="B446" s="435" t="s">
        <v>31</v>
      </c>
      <c r="C446" s="55">
        <v>4</v>
      </c>
      <c r="D446" s="55">
        <v>22</v>
      </c>
      <c r="E446" s="55"/>
      <c r="F446" s="55"/>
      <c r="G446" s="55"/>
      <c r="H446" s="55" t="s">
        <v>53</v>
      </c>
      <c r="I446" s="55" t="s">
        <v>47</v>
      </c>
      <c r="J446" s="56" t="s">
        <v>22</v>
      </c>
      <c r="K446" s="450" t="s">
        <v>299</v>
      </c>
      <c r="L446" s="234" t="s">
        <v>9</v>
      </c>
      <c r="M446" s="234" t="s">
        <v>300</v>
      </c>
      <c r="N446" s="234" t="s">
        <v>496</v>
      </c>
      <c r="O446" s="234" t="s">
        <v>301</v>
      </c>
      <c r="P446" s="504">
        <v>12.726000000000001</v>
      </c>
      <c r="Q446" s="504">
        <v>37.439</v>
      </c>
      <c r="R446" s="505">
        <v>40.06</v>
      </c>
      <c r="S446" s="504">
        <v>42.865000000000002</v>
      </c>
      <c r="T446" s="504">
        <v>45.863999999999997</v>
      </c>
      <c r="U446" s="475">
        <f>P446+Q446+R446+S446+T446</f>
        <v>178.95400000000001</v>
      </c>
      <c r="V446" s="125" t="s">
        <v>35</v>
      </c>
      <c r="W446" s="125" t="s">
        <v>304</v>
      </c>
    </row>
    <row r="447" spans="1:23" s="29" customFormat="1" ht="66.75" customHeight="1" outlineLevel="2" x14ac:dyDescent="0.25">
      <c r="A447" s="23"/>
      <c r="B447" s="435" t="s">
        <v>31</v>
      </c>
      <c r="C447" s="234"/>
      <c r="D447" s="234"/>
      <c r="E447" s="234"/>
      <c r="F447" s="234"/>
      <c r="G447" s="234"/>
      <c r="H447" s="234"/>
      <c r="I447" s="234"/>
      <c r="J447" s="474"/>
      <c r="K447" s="450" t="s">
        <v>302</v>
      </c>
      <c r="L447" s="234" t="s">
        <v>9</v>
      </c>
      <c r="M447" s="234" t="s">
        <v>303</v>
      </c>
      <c r="N447" s="234" t="s">
        <v>496</v>
      </c>
      <c r="O447" s="234" t="s">
        <v>301</v>
      </c>
      <c r="P447" s="476">
        <v>5.9390000000000001</v>
      </c>
      <c r="Q447" s="476">
        <v>3.177</v>
      </c>
      <c r="R447" s="476">
        <v>3.399</v>
      </c>
      <c r="S447" s="475">
        <v>3.637</v>
      </c>
      <c r="T447" s="476">
        <v>3.8919999999999999</v>
      </c>
      <c r="U447" s="475">
        <f>P447+Q447+R447+S447+T447</f>
        <v>20.044</v>
      </c>
      <c r="V447" s="125" t="s">
        <v>35</v>
      </c>
      <c r="W447" s="125" t="s">
        <v>306</v>
      </c>
    </row>
    <row r="448" spans="1:23" s="29" customFormat="1" ht="59.25" customHeight="1" outlineLevel="2" x14ac:dyDescent="0.25">
      <c r="A448" s="23"/>
      <c r="B448" s="126" t="s">
        <v>31</v>
      </c>
      <c r="C448" s="102"/>
      <c r="D448" s="102"/>
      <c r="E448" s="102"/>
      <c r="F448" s="102"/>
      <c r="G448" s="102"/>
      <c r="H448" s="102"/>
      <c r="I448" s="102"/>
      <c r="J448" s="56"/>
      <c r="K448" s="127" t="s">
        <v>305</v>
      </c>
      <c r="L448" s="102" t="s">
        <v>9</v>
      </c>
      <c r="M448" s="102" t="s">
        <v>309</v>
      </c>
      <c r="N448" s="102" t="s">
        <v>308</v>
      </c>
      <c r="O448" s="102" t="s">
        <v>259</v>
      </c>
      <c r="P448" s="477">
        <v>9.7059999999999995</v>
      </c>
      <c r="Q448" s="477">
        <v>9.7059999999999995</v>
      </c>
      <c r="R448" s="477">
        <v>9.7059999999999995</v>
      </c>
      <c r="S448" s="476"/>
      <c r="T448" s="476"/>
      <c r="U448" s="475">
        <f>P448+Q448+R448+S448+T448</f>
        <v>29.117999999999999</v>
      </c>
      <c r="V448" s="125" t="s">
        <v>34</v>
      </c>
      <c r="W448" s="125" t="s">
        <v>307</v>
      </c>
    </row>
    <row r="449" spans="1:23" s="29" customFormat="1" ht="36.75" customHeight="1" outlineLevel="2" x14ac:dyDescent="0.2">
      <c r="A449" s="23"/>
      <c r="B449" s="339"/>
      <c r="C449" s="325"/>
      <c r="D449" s="325"/>
      <c r="E449" s="325"/>
      <c r="F449" s="325"/>
      <c r="G449" s="325"/>
      <c r="H449" s="325"/>
      <c r="I449" s="325"/>
      <c r="J449" s="313"/>
      <c r="K449" s="138" t="s">
        <v>461</v>
      </c>
      <c r="L449" s="137" t="s">
        <v>9</v>
      </c>
      <c r="M449" s="325"/>
      <c r="N449" s="325"/>
      <c r="O449" s="325"/>
      <c r="P449" s="316">
        <f>P451+P452+P453</f>
        <v>28.370999999999999</v>
      </c>
      <c r="Q449" s="316">
        <f t="shared" ref="Q449:U449" si="59">Q451+Q452+Q453</f>
        <v>50.322000000000003</v>
      </c>
      <c r="R449" s="316">
        <f t="shared" si="59"/>
        <v>53.165000000000006</v>
      </c>
      <c r="S449" s="316">
        <f t="shared" si="59"/>
        <v>46.502000000000002</v>
      </c>
      <c r="T449" s="316">
        <f t="shared" si="59"/>
        <v>49.756</v>
      </c>
      <c r="U449" s="316">
        <f t="shared" si="59"/>
        <v>228.11600000000001</v>
      </c>
      <c r="V449" s="134"/>
      <c r="W449" s="134"/>
    </row>
    <row r="450" spans="1:23" s="29" customFormat="1" ht="19.5" customHeight="1" outlineLevel="2" x14ac:dyDescent="0.2">
      <c r="A450" s="23"/>
      <c r="B450" s="339"/>
      <c r="C450" s="325"/>
      <c r="D450" s="325"/>
      <c r="E450" s="325"/>
      <c r="F450" s="325"/>
      <c r="G450" s="325"/>
      <c r="H450" s="325"/>
      <c r="I450" s="325"/>
      <c r="J450" s="313"/>
      <c r="K450" s="136" t="s">
        <v>435</v>
      </c>
      <c r="L450" s="137"/>
      <c r="M450" s="325"/>
      <c r="N450" s="325"/>
      <c r="O450" s="325"/>
      <c r="P450" s="329"/>
      <c r="Q450" s="329"/>
      <c r="R450" s="329"/>
      <c r="S450" s="252"/>
      <c r="T450" s="252"/>
      <c r="U450" s="133"/>
      <c r="V450" s="134"/>
      <c r="W450" s="134"/>
    </row>
    <row r="451" spans="1:23" s="29" customFormat="1" ht="35.25" customHeight="1" outlineLevel="2" x14ac:dyDescent="0.2">
      <c r="A451" s="23"/>
      <c r="B451" s="339"/>
      <c r="C451" s="325"/>
      <c r="D451" s="325"/>
      <c r="E451" s="325"/>
      <c r="F451" s="325"/>
      <c r="G451" s="325"/>
      <c r="H451" s="325"/>
      <c r="I451" s="325"/>
      <c r="J451" s="313"/>
      <c r="K451" s="136" t="s">
        <v>436</v>
      </c>
      <c r="L451" s="137" t="s">
        <v>9</v>
      </c>
      <c r="M451" s="325"/>
      <c r="N451" s="325"/>
      <c r="O451" s="325"/>
      <c r="P451" s="316">
        <f>P446+P447</f>
        <v>18.664999999999999</v>
      </c>
      <c r="Q451" s="316">
        <f t="shared" ref="Q451:U451" si="60">Q446+Q447</f>
        <v>40.616</v>
      </c>
      <c r="R451" s="316">
        <f t="shared" si="60"/>
        <v>43.459000000000003</v>
      </c>
      <c r="S451" s="316">
        <f t="shared" si="60"/>
        <v>46.502000000000002</v>
      </c>
      <c r="T451" s="316">
        <f t="shared" si="60"/>
        <v>49.756</v>
      </c>
      <c r="U451" s="316">
        <f t="shared" si="60"/>
        <v>198.99800000000002</v>
      </c>
      <c r="V451" s="134"/>
      <c r="W451" s="134"/>
    </row>
    <row r="452" spans="1:23" s="29" customFormat="1" ht="33" customHeight="1" outlineLevel="2" x14ac:dyDescent="0.2">
      <c r="A452" s="23"/>
      <c r="B452" s="339"/>
      <c r="C452" s="325"/>
      <c r="D452" s="325"/>
      <c r="E452" s="325"/>
      <c r="F452" s="325"/>
      <c r="G452" s="325"/>
      <c r="H452" s="325"/>
      <c r="I452" s="325"/>
      <c r="J452" s="313"/>
      <c r="K452" s="136" t="s">
        <v>437</v>
      </c>
      <c r="L452" s="137" t="s">
        <v>9</v>
      </c>
      <c r="M452" s="325"/>
      <c r="N452" s="325"/>
      <c r="O452" s="325"/>
      <c r="P452" s="329">
        <f>P448</f>
        <v>9.7059999999999995</v>
      </c>
      <c r="Q452" s="329">
        <f t="shared" ref="Q452:U452" si="61">Q448</f>
        <v>9.7059999999999995</v>
      </c>
      <c r="R452" s="329">
        <f t="shared" si="61"/>
        <v>9.7059999999999995</v>
      </c>
      <c r="S452" s="402">
        <f t="shared" si="61"/>
        <v>0</v>
      </c>
      <c r="T452" s="402">
        <f t="shared" si="61"/>
        <v>0</v>
      </c>
      <c r="U452" s="329">
        <f t="shared" si="61"/>
        <v>29.117999999999999</v>
      </c>
      <c r="V452" s="134"/>
      <c r="W452" s="134"/>
    </row>
    <row r="453" spans="1:23" s="29" customFormat="1" ht="36.75" customHeight="1" outlineLevel="2" x14ac:dyDescent="0.2">
      <c r="A453" s="23"/>
      <c r="B453" s="339"/>
      <c r="C453" s="325"/>
      <c r="D453" s="325"/>
      <c r="E453" s="325"/>
      <c r="F453" s="325"/>
      <c r="G453" s="325"/>
      <c r="H453" s="325"/>
      <c r="I453" s="325"/>
      <c r="J453" s="313"/>
      <c r="K453" s="136" t="s">
        <v>438</v>
      </c>
      <c r="L453" s="137" t="s">
        <v>9</v>
      </c>
      <c r="M453" s="325"/>
      <c r="N453" s="325"/>
      <c r="O453" s="325"/>
      <c r="P453" s="316">
        <v>0</v>
      </c>
      <c r="Q453" s="316">
        <v>0</v>
      </c>
      <c r="R453" s="316">
        <v>0</v>
      </c>
      <c r="S453" s="133">
        <v>0</v>
      </c>
      <c r="T453" s="133">
        <v>0</v>
      </c>
      <c r="U453" s="133">
        <v>0</v>
      </c>
      <c r="V453" s="134"/>
      <c r="W453" s="134"/>
    </row>
    <row r="454" spans="1:23" s="29" customFormat="1" ht="36" customHeight="1" outlineLevel="2" x14ac:dyDescent="0.2">
      <c r="A454" s="23"/>
      <c r="B454" s="305"/>
      <c r="C454" s="306"/>
      <c r="D454" s="306"/>
      <c r="E454" s="306"/>
      <c r="F454" s="306"/>
      <c r="G454" s="306"/>
      <c r="H454" s="306"/>
      <c r="I454" s="306"/>
      <c r="J454" s="340"/>
      <c r="K454" s="308" t="s">
        <v>458</v>
      </c>
      <c r="L454" s="309" t="s">
        <v>9</v>
      </c>
      <c r="M454" s="306"/>
      <c r="N454" s="306"/>
      <c r="O454" s="306"/>
      <c r="P454" s="390">
        <f>P456+P457</f>
        <v>28.370999999999999</v>
      </c>
      <c r="Q454" s="390">
        <f t="shared" ref="Q454:U454" si="62">Q456+Q457</f>
        <v>50.322000000000003</v>
      </c>
      <c r="R454" s="390">
        <f t="shared" si="62"/>
        <v>53.165000000000006</v>
      </c>
      <c r="S454" s="390">
        <f t="shared" si="62"/>
        <v>46.502000000000002</v>
      </c>
      <c r="T454" s="390">
        <f t="shared" si="62"/>
        <v>49.756</v>
      </c>
      <c r="U454" s="390">
        <f t="shared" si="62"/>
        <v>228.11600000000001</v>
      </c>
      <c r="V454" s="403"/>
      <c r="W454" s="403"/>
    </row>
    <row r="455" spans="1:23" s="29" customFormat="1" ht="12" customHeight="1" outlineLevel="2" x14ac:dyDescent="0.2">
      <c r="A455" s="23"/>
      <c r="B455" s="305"/>
      <c r="C455" s="306"/>
      <c r="D455" s="306"/>
      <c r="E455" s="306"/>
      <c r="F455" s="306"/>
      <c r="G455" s="306"/>
      <c r="H455" s="306"/>
      <c r="I455" s="306"/>
      <c r="J455" s="340"/>
      <c r="K455" s="311" t="s">
        <v>435</v>
      </c>
      <c r="L455" s="392"/>
      <c r="M455" s="306"/>
      <c r="N455" s="306"/>
      <c r="O455" s="306"/>
      <c r="P455" s="404"/>
      <c r="Q455" s="404"/>
      <c r="R455" s="404"/>
      <c r="S455" s="404"/>
      <c r="T455" s="404"/>
      <c r="U455" s="312"/>
      <c r="V455" s="403"/>
      <c r="W455" s="403"/>
    </row>
    <row r="456" spans="1:23" s="29" customFormat="1" ht="26.25" customHeight="1" outlineLevel="2" x14ac:dyDescent="0.2">
      <c r="A456" s="23"/>
      <c r="B456" s="305"/>
      <c r="C456" s="306"/>
      <c r="D456" s="306"/>
      <c r="E456" s="306"/>
      <c r="F456" s="306"/>
      <c r="G456" s="306"/>
      <c r="H456" s="306"/>
      <c r="I456" s="306"/>
      <c r="J456" s="340"/>
      <c r="K456" s="311" t="s">
        <v>436</v>
      </c>
      <c r="L456" s="309" t="s">
        <v>9</v>
      </c>
      <c r="M456" s="306"/>
      <c r="N456" s="306"/>
      <c r="O456" s="306"/>
      <c r="P456" s="312">
        <f>P439+P451</f>
        <v>18.664999999999999</v>
      </c>
      <c r="Q456" s="312">
        <f t="shared" ref="Q456:U456" si="63">Q439+Q451</f>
        <v>40.616</v>
      </c>
      <c r="R456" s="312">
        <f t="shared" si="63"/>
        <v>43.459000000000003</v>
      </c>
      <c r="S456" s="312">
        <f t="shared" si="63"/>
        <v>46.502000000000002</v>
      </c>
      <c r="T456" s="312">
        <f t="shared" si="63"/>
        <v>49.756</v>
      </c>
      <c r="U456" s="312">
        <f t="shared" si="63"/>
        <v>198.99800000000002</v>
      </c>
      <c r="V456" s="403"/>
      <c r="W456" s="403"/>
    </row>
    <row r="457" spans="1:23" s="29" customFormat="1" ht="29.25" customHeight="1" outlineLevel="2" x14ac:dyDescent="0.2">
      <c r="A457" s="23"/>
      <c r="B457" s="305"/>
      <c r="C457" s="306"/>
      <c r="D457" s="306"/>
      <c r="E457" s="306"/>
      <c r="F457" s="306"/>
      <c r="G457" s="306"/>
      <c r="H457" s="306"/>
      <c r="I457" s="306"/>
      <c r="J457" s="340"/>
      <c r="K457" s="311" t="s">
        <v>437</v>
      </c>
      <c r="L457" s="309" t="s">
        <v>9</v>
      </c>
      <c r="M457" s="306"/>
      <c r="N457" s="306"/>
      <c r="O457" s="306"/>
      <c r="P457" s="312">
        <f>P440+P452</f>
        <v>9.7059999999999995</v>
      </c>
      <c r="Q457" s="312">
        <f t="shared" ref="Q457:U457" si="64">Q440+Q452</f>
        <v>9.7059999999999995</v>
      </c>
      <c r="R457" s="312">
        <f t="shared" si="64"/>
        <v>9.7059999999999995</v>
      </c>
      <c r="S457" s="312">
        <f t="shared" si="64"/>
        <v>0</v>
      </c>
      <c r="T457" s="312">
        <f t="shared" si="64"/>
        <v>0</v>
      </c>
      <c r="U457" s="312">
        <f t="shared" si="64"/>
        <v>29.117999999999999</v>
      </c>
      <c r="V457" s="403"/>
      <c r="W457" s="403"/>
    </row>
    <row r="458" spans="1:23" s="29" customFormat="1" ht="29.25" customHeight="1" outlineLevel="2" x14ac:dyDescent="0.2">
      <c r="A458" s="23"/>
      <c r="B458" s="405"/>
      <c r="C458" s="406"/>
      <c r="D458" s="406"/>
      <c r="E458" s="406"/>
      <c r="F458" s="406"/>
      <c r="G458" s="406"/>
      <c r="H458" s="406"/>
      <c r="I458" s="406"/>
      <c r="J458" s="407"/>
      <c r="K458" s="311" t="s">
        <v>438</v>
      </c>
      <c r="L458" s="309" t="s">
        <v>9</v>
      </c>
      <c r="M458" s="306"/>
      <c r="N458" s="306"/>
      <c r="O458" s="406"/>
      <c r="P458" s="408">
        <f>P441+P453</f>
        <v>0</v>
      </c>
      <c r="Q458" s="408">
        <f t="shared" ref="Q458:U458" si="65">Q441+Q453</f>
        <v>0</v>
      </c>
      <c r="R458" s="408">
        <f t="shared" si="65"/>
        <v>0</v>
      </c>
      <c r="S458" s="408">
        <f t="shared" si="65"/>
        <v>0</v>
      </c>
      <c r="T458" s="408">
        <f t="shared" si="65"/>
        <v>0</v>
      </c>
      <c r="U458" s="408">
        <f t="shared" si="65"/>
        <v>0</v>
      </c>
      <c r="V458" s="403"/>
      <c r="W458" s="403"/>
    </row>
    <row r="459" spans="1:23" s="28" customFormat="1" ht="23.25" customHeight="1" x14ac:dyDescent="0.25">
      <c r="A459" s="27" t="str">
        <f>IF(B459="ЦИ",COUNTIF($B$16:$B459,"ЦИ"),IF(B459="ППР",COUNTIF($B$16:$B459,"ППР"),""))</f>
        <v/>
      </c>
      <c r="B459" s="143" t="s">
        <v>0</v>
      </c>
      <c r="C459" s="144">
        <v>5</v>
      </c>
      <c r="D459" s="144">
        <v>0</v>
      </c>
      <c r="E459" s="144">
        <v>0</v>
      </c>
      <c r="F459" s="144">
        <v>0</v>
      </c>
      <c r="G459" s="144">
        <v>0</v>
      </c>
      <c r="H459" s="144">
        <v>0</v>
      </c>
      <c r="I459" s="144"/>
      <c r="J459" s="145"/>
      <c r="K459" s="605" t="s">
        <v>26</v>
      </c>
      <c r="L459" s="606"/>
      <c r="M459" s="606"/>
      <c r="N459" s="607"/>
      <c r="O459" s="223"/>
      <c r="P459" s="223"/>
      <c r="Q459" s="123"/>
      <c r="R459" s="123"/>
      <c r="S459" s="223"/>
      <c r="T459" s="57"/>
      <c r="U459" s="57"/>
      <c r="V459" s="90"/>
      <c r="W459" s="90"/>
    </row>
    <row r="460" spans="1:23" s="28" customFormat="1" ht="21.75" customHeight="1" outlineLevel="1" x14ac:dyDescent="0.25">
      <c r="A460" s="27" t="str">
        <f>IF(B460="ЦИ",COUNTIF($B$16:$B460,"ЦИ"),IF(B460="ППР",COUNTIF($B$16:$B460,"ППР"),""))</f>
        <v/>
      </c>
      <c r="B460" s="172" t="s">
        <v>1</v>
      </c>
      <c r="C460" s="53">
        <v>5</v>
      </c>
      <c r="D460" s="53">
        <v>23</v>
      </c>
      <c r="E460" s="53">
        <v>0</v>
      </c>
      <c r="F460" s="53">
        <v>0</v>
      </c>
      <c r="G460" s="53">
        <v>0</v>
      </c>
      <c r="H460" s="53">
        <v>0</v>
      </c>
      <c r="I460" s="53" t="s">
        <v>52</v>
      </c>
      <c r="J460" s="54"/>
      <c r="K460" s="608" t="s">
        <v>487</v>
      </c>
      <c r="L460" s="609"/>
      <c r="M460" s="609"/>
      <c r="N460" s="609"/>
      <c r="O460" s="609"/>
      <c r="P460" s="609"/>
      <c r="Q460" s="609"/>
      <c r="R460" s="610"/>
      <c r="S460" s="57"/>
      <c r="T460" s="57"/>
      <c r="U460" s="57"/>
      <c r="V460" s="90"/>
      <c r="W460" s="90"/>
    </row>
    <row r="461" spans="1:23" s="19" customFormat="1" ht="96" customHeight="1" outlineLevel="1" x14ac:dyDescent="0.25">
      <c r="A461" s="27"/>
      <c r="B461" s="228" t="s">
        <v>2</v>
      </c>
      <c r="C461" s="57">
        <v>5</v>
      </c>
      <c r="D461" s="57">
        <v>23</v>
      </c>
      <c r="E461" s="57">
        <v>45</v>
      </c>
      <c r="F461" s="57"/>
      <c r="G461" s="57"/>
      <c r="H461" s="57"/>
      <c r="I461" s="57" t="s">
        <v>52</v>
      </c>
      <c r="J461" s="229" t="s">
        <v>18</v>
      </c>
      <c r="K461" s="116" t="s">
        <v>216</v>
      </c>
      <c r="L461" s="77" t="s">
        <v>81</v>
      </c>
      <c r="M461" s="57"/>
      <c r="N461" s="90" t="s">
        <v>413</v>
      </c>
      <c r="O461" s="57"/>
      <c r="P461" s="104">
        <v>18</v>
      </c>
      <c r="Q461" s="104">
        <v>16</v>
      </c>
      <c r="R461" s="104">
        <v>14</v>
      </c>
      <c r="S461" s="104">
        <v>12</v>
      </c>
      <c r="T461" s="104">
        <v>10</v>
      </c>
      <c r="U461" s="253"/>
      <c r="V461" s="90"/>
      <c r="W461" s="90"/>
    </row>
    <row r="462" spans="1:23" s="18" customFormat="1" ht="93" customHeight="1" outlineLevel="2" x14ac:dyDescent="0.25">
      <c r="A462" s="23"/>
      <c r="B462" s="99" t="s">
        <v>4</v>
      </c>
      <c r="C462" s="55">
        <v>5</v>
      </c>
      <c r="D462" s="55">
        <v>23</v>
      </c>
      <c r="E462" s="55"/>
      <c r="F462" s="55"/>
      <c r="G462" s="55">
        <v>108</v>
      </c>
      <c r="H462" s="55"/>
      <c r="I462" s="55" t="s">
        <v>52</v>
      </c>
      <c r="J462" s="56" t="s">
        <v>18</v>
      </c>
      <c r="K462" s="84" t="s">
        <v>217</v>
      </c>
      <c r="L462" s="90"/>
      <c r="M462" s="55"/>
      <c r="N462" s="90" t="s">
        <v>413</v>
      </c>
      <c r="O462" s="55"/>
      <c r="P462" s="621" t="s">
        <v>414</v>
      </c>
      <c r="Q462" s="622"/>
      <c r="R462" s="622"/>
      <c r="S462" s="622"/>
      <c r="T462" s="623"/>
      <c r="U462" s="98"/>
      <c r="V462" s="93"/>
      <c r="W462" s="93"/>
    </row>
    <row r="463" spans="1:23" s="18" customFormat="1" ht="81" customHeight="1" outlineLevel="2" x14ac:dyDescent="0.25">
      <c r="A463" s="23"/>
      <c r="B463" s="99" t="s">
        <v>4</v>
      </c>
      <c r="C463" s="55"/>
      <c r="D463" s="55"/>
      <c r="E463" s="55"/>
      <c r="F463" s="55"/>
      <c r="G463" s="55"/>
      <c r="H463" s="55"/>
      <c r="I463" s="55"/>
      <c r="J463" s="56"/>
      <c r="K463" s="254" t="s">
        <v>218</v>
      </c>
      <c r="L463" s="90"/>
      <c r="M463" s="55"/>
      <c r="N463" s="90" t="s">
        <v>413</v>
      </c>
      <c r="O463" s="55"/>
      <c r="P463" s="621" t="s">
        <v>414</v>
      </c>
      <c r="Q463" s="622"/>
      <c r="R463" s="622"/>
      <c r="S463" s="622"/>
      <c r="T463" s="623"/>
      <c r="U463" s="98"/>
      <c r="V463" s="93"/>
      <c r="W463" s="93"/>
    </row>
    <row r="464" spans="1:23" s="29" customFormat="1" ht="40.5" customHeight="1" outlineLevel="2" x14ac:dyDescent="0.25">
      <c r="A464" s="23"/>
      <c r="B464" s="99" t="s">
        <v>74</v>
      </c>
      <c r="C464" s="55"/>
      <c r="D464" s="55"/>
      <c r="E464" s="55"/>
      <c r="F464" s="55"/>
      <c r="G464" s="55"/>
      <c r="H464" s="55"/>
      <c r="I464" s="55"/>
      <c r="J464" s="56"/>
      <c r="K464" s="100" t="s">
        <v>494</v>
      </c>
      <c r="L464" s="55" t="s">
        <v>81</v>
      </c>
      <c r="M464" s="55" t="s">
        <v>89</v>
      </c>
      <c r="N464" s="55" t="s">
        <v>228</v>
      </c>
      <c r="O464" s="55"/>
      <c r="P464" s="255">
        <v>75</v>
      </c>
      <c r="Q464" s="255">
        <v>77</v>
      </c>
      <c r="R464" s="255">
        <v>80</v>
      </c>
      <c r="S464" s="255">
        <v>82</v>
      </c>
      <c r="T464" s="255">
        <v>85</v>
      </c>
      <c r="U464" s="124"/>
      <c r="V464" s="93"/>
      <c r="W464" s="93"/>
    </row>
    <row r="465" spans="1:23" s="29" customFormat="1" ht="53.25" customHeight="1" outlineLevel="2" x14ac:dyDescent="0.25">
      <c r="A465" s="23"/>
      <c r="B465" s="99" t="s">
        <v>31</v>
      </c>
      <c r="C465" s="55">
        <v>5</v>
      </c>
      <c r="D465" s="55">
        <v>23</v>
      </c>
      <c r="E465" s="55"/>
      <c r="F465" s="55"/>
      <c r="G465" s="55"/>
      <c r="H465" s="55"/>
      <c r="I465" s="55" t="s">
        <v>52</v>
      </c>
      <c r="J465" s="56" t="s">
        <v>18</v>
      </c>
      <c r="K465" s="100" t="s">
        <v>96</v>
      </c>
      <c r="L465" s="55" t="s">
        <v>81</v>
      </c>
      <c r="M465" s="55" t="s">
        <v>89</v>
      </c>
      <c r="N465" s="55" t="s">
        <v>83</v>
      </c>
      <c r="O465" s="55"/>
      <c r="P465" s="255">
        <v>25</v>
      </c>
      <c r="Q465" s="255">
        <v>27</v>
      </c>
      <c r="R465" s="255">
        <v>30</v>
      </c>
      <c r="S465" s="255">
        <v>32</v>
      </c>
      <c r="T465" s="255">
        <v>35</v>
      </c>
      <c r="U465" s="124"/>
      <c r="V465" s="93"/>
      <c r="W465" s="93"/>
    </row>
    <row r="466" spans="1:23" s="29" customFormat="1" ht="36" customHeight="1" outlineLevel="2" x14ac:dyDescent="0.25">
      <c r="A466" s="298"/>
      <c r="B466" s="99"/>
      <c r="C466" s="299"/>
      <c r="D466" s="299"/>
      <c r="E466" s="299"/>
      <c r="F466" s="299"/>
      <c r="G466" s="299"/>
      <c r="H466" s="299"/>
      <c r="I466" s="299"/>
      <c r="J466" s="273"/>
      <c r="K466" s="138" t="s">
        <v>462</v>
      </c>
      <c r="L466" s="137" t="s">
        <v>9</v>
      </c>
      <c r="M466" s="131"/>
      <c r="N466" s="131"/>
      <c r="O466" s="131"/>
      <c r="P466" s="409">
        <f>P468+P469+P470</f>
        <v>0</v>
      </c>
      <c r="Q466" s="409">
        <f t="shared" ref="Q466:U466" si="66">Q468+Q469+Q470</f>
        <v>0</v>
      </c>
      <c r="R466" s="409">
        <f t="shared" si="66"/>
        <v>0</v>
      </c>
      <c r="S466" s="409">
        <f t="shared" si="66"/>
        <v>0</v>
      </c>
      <c r="T466" s="409">
        <f t="shared" si="66"/>
        <v>0</v>
      </c>
      <c r="U466" s="409">
        <f t="shared" si="66"/>
        <v>0</v>
      </c>
      <c r="V466" s="135"/>
      <c r="W466" s="410"/>
    </row>
    <row r="467" spans="1:23" s="29" customFormat="1" ht="16.5" customHeight="1" outlineLevel="2" x14ac:dyDescent="0.25">
      <c r="A467" s="298"/>
      <c r="B467" s="99"/>
      <c r="C467" s="299"/>
      <c r="D467" s="299"/>
      <c r="E467" s="299"/>
      <c r="F467" s="299"/>
      <c r="G467" s="299"/>
      <c r="H467" s="299"/>
      <c r="I467" s="299"/>
      <c r="J467" s="273"/>
      <c r="K467" s="136" t="s">
        <v>435</v>
      </c>
      <c r="L467" s="137"/>
      <c r="M467" s="131"/>
      <c r="N467" s="131"/>
      <c r="O467" s="131"/>
      <c r="P467" s="411"/>
      <c r="Q467" s="411"/>
      <c r="R467" s="411"/>
      <c r="S467" s="411"/>
      <c r="T467" s="411"/>
      <c r="U467" s="412"/>
      <c r="V467" s="135"/>
      <c r="W467" s="410"/>
    </row>
    <row r="468" spans="1:23" s="29" customFormat="1" ht="35.25" customHeight="1" outlineLevel="2" x14ac:dyDescent="0.25">
      <c r="A468" s="298"/>
      <c r="B468" s="99"/>
      <c r="C468" s="299"/>
      <c r="D468" s="299"/>
      <c r="E468" s="299"/>
      <c r="F468" s="299"/>
      <c r="G468" s="299"/>
      <c r="H468" s="299"/>
      <c r="I468" s="299"/>
      <c r="J468" s="273"/>
      <c r="K468" s="136" t="s">
        <v>436</v>
      </c>
      <c r="L468" s="137" t="s">
        <v>9</v>
      </c>
      <c r="M468" s="131"/>
      <c r="N468" s="131"/>
      <c r="O468" s="131"/>
      <c r="P468" s="409">
        <v>0</v>
      </c>
      <c r="Q468" s="409">
        <v>0</v>
      </c>
      <c r="R468" s="409">
        <v>0</v>
      </c>
      <c r="S468" s="409">
        <v>0</v>
      </c>
      <c r="T468" s="409">
        <v>0</v>
      </c>
      <c r="U468" s="133">
        <v>0</v>
      </c>
      <c r="V468" s="135"/>
      <c r="W468" s="410"/>
    </row>
    <row r="469" spans="1:23" s="29" customFormat="1" ht="38.25" customHeight="1" outlineLevel="2" x14ac:dyDescent="0.25">
      <c r="A469" s="298"/>
      <c r="B469" s="99"/>
      <c r="C469" s="299"/>
      <c r="D469" s="299"/>
      <c r="E469" s="299"/>
      <c r="F469" s="299"/>
      <c r="G469" s="299"/>
      <c r="H469" s="299"/>
      <c r="I469" s="299"/>
      <c r="J469" s="273"/>
      <c r="K469" s="136" t="s">
        <v>437</v>
      </c>
      <c r="L469" s="137" t="s">
        <v>9</v>
      </c>
      <c r="M469" s="131"/>
      <c r="N469" s="131"/>
      <c r="O469" s="131"/>
      <c r="P469" s="409">
        <v>0</v>
      </c>
      <c r="Q469" s="409">
        <v>0</v>
      </c>
      <c r="R469" s="409">
        <v>0</v>
      </c>
      <c r="S469" s="409">
        <v>0</v>
      </c>
      <c r="T469" s="409">
        <v>0</v>
      </c>
      <c r="U469" s="133">
        <v>0</v>
      </c>
      <c r="V469" s="135"/>
      <c r="W469" s="410"/>
    </row>
    <row r="470" spans="1:23" s="29" customFormat="1" ht="36" customHeight="1" outlineLevel="2" x14ac:dyDescent="0.25">
      <c r="A470" s="298"/>
      <c r="B470" s="99"/>
      <c r="C470" s="299"/>
      <c r="D470" s="299"/>
      <c r="E470" s="299"/>
      <c r="F470" s="299"/>
      <c r="G470" s="299"/>
      <c r="H470" s="299"/>
      <c r="I470" s="299"/>
      <c r="J470" s="273"/>
      <c r="K470" s="136" t="s">
        <v>438</v>
      </c>
      <c r="L470" s="137" t="s">
        <v>9</v>
      </c>
      <c r="M470" s="131"/>
      <c r="N470" s="131"/>
      <c r="O470" s="131"/>
      <c r="P470" s="409">
        <v>0</v>
      </c>
      <c r="Q470" s="409">
        <v>0</v>
      </c>
      <c r="R470" s="409">
        <v>0</v>
      </c>
      <c r="S470" s="409">
        <v>0</v>
      </c>
      <c r="T470" s="409">
        <v>0</v>
      </c>
      <c r="U470" s="133">
        <v>0</v>
      </c>
      <c r="V470" s="135"/>
      <c r="W470" s="410"/>
    </row>
    <row r="471" spans="1:23" ht="15.75" x14ac:dyDescent="0.25">
      <c r="B471" s="256" t="s">
        <v>1</v>
      </c>
      <c r="C471" s="257"/>
      <c r="D471" s="257"/>
      <c r="E471" s="257"/>
      <c r="F471" s="257"/>
      <c r="G471" s="257"/>
      <c r="H471" s="257"/>
      <c r="I471" s="258"/>
      <c r="J471" s="257"/>
      <c r="K471" s="259" t="s">
        <v>488</v>
      </c>
      <c r="L471" s="68"/>
      <c r="M471" s="68"/>
      <c r="N471" s="237"/>
      <c r="O471" s="68"/>
      <c r="P471" s="68"/>
      <c r="Q471" s="68"/>
      <c r="R471" s="68"/>
      <c r="S471" s="68"/>
      <c r="T471" s="68"/>
      <c r="U471" s="68"/>
      <c r="V471" s="68"/>
      <c r="W471" s="260"/>
    </row>
    <row r="472" spans="1:23" ht="38.25" customHeight="1" x14ac:dyDescent="0.25">
      <c r="B472" s="100" t="s">
        <v>2</v>
      </c>
      <c r="C472" s="3"/>
      <c r="D472" s="3"/>
      <c r="E472" s="3"/>
      <c r="F472" s="3"/>
      <c r="G472" s="3"/>
      <c r="H472" s="3"/>
      <c r="I472" s="261"/>
      <c r="J472" s="3"/>
      <c r="K472" s="116" t="s">
        <v>219</v>
      </c>
      <c r="L472" s="116" t="s">
        <v>107</v>
      </c>
      <c r="M472" s="68"/>
      <c r="N472" s="599" t="s">
        <v>415</v>
      </c>
      <c r="O472" s="68"/>
      <c r="P472" s="104">
        <v>17236.900000000001</v>
      </c>
      <c r="Q472" s="104">
        <v>19344</v>
      </c>
      <c r="R472" s="104">
        <v>20311.2</v>
      </c>
      <c r="S472" s="104">
        <v>21529.9</v>
      </c>
      <c r="T472" s="104" t="s">
        <v>388</v>
      </c>
      <c r="U472" s="262"/>
      <c r="V472" s="68"/>
      <c r="W472" s="260"/>
    </row>
    <row r="473" spans="1:23" ht="30" customHeight="1" x14ac:dyDescent="0.25">
      <c r="B473" s="567" t="s">
        <v>2</v>
      </c>
      <c r="C473" s="3"/>
      <c r="D473" s="3"/>
      <c r="E473" s="3"/>
      <c r="F473" s="3"/>
      <c r="G473" s="3"/>
      <c r="H473" s="3"/>
      <c r="I473" s="261"/>
      <c r="J473" s="3"/>
      <c r="K473" s="496" t="s">
        <v>220</v>
      </c>
      <c r="L473" s="77" t="s">
        <v>81</v>
      </c>
      <c r="M473" s="68"/>
      <c r="N473" s="600"/>
      <c r="O473" s="68"/>
      <c r="P473" s="104">
        <v>114.1</v>
      </c>
      <c r="Q473" s="104">
        <v>113.8</v>
      </c>
      <c r="R473" s="104">
        <v>105</v>
      </c>
      <c r="S473" s="104">
        <v>106</v>
      </c>
      <c r="T473" s="104" t="s">
        <v>388</v>
      </c>
      <c r="U473" s="262"/>
      <c r="V473" s="68"/>
      <c r="W473" s="260"/>
    </row>
    <row r="474" spans="1:23" ht="25.5" customHeight="1" thickBot="1" x14ac:dyDescent="0.3">
      <c r="B474" s="602"/>
      <c r="C474" s="3"/>
      <c r="D474" s="3"/>
      <c r="E474" s="3"/>
      <c r="F474" s="3"/>
      <c r="G474" s="3"/>
      <c r="H474" s="3"/>
      <c r="I474" s="261"/>
      <c r="J474" s="3"/>
      <c r="K474" s="497" t="s">
        <v>221</v>
      </c>
      <c r="L474" s="77" t="s">
        <v>81</v>
      </c>
      <c r="M474" s="68"/>
      <c r="N474" s="600"/>
      <c r="O474" s="68"/>
      <c r="P474" s="104">
        <v>114</v>
      </c>
      <c r="Q474" s="104">
        <v>118.1</v>
      </c>
      <c r="R474" s="104">
        <v>105</v>
      </c>
      <c r="S474" s="104">
        <v>106</v>
      </c>
      <c r="T474" s="104" t="s">
        <v>388</v>
      </c>
      <c r="U474" s="262"/>
      <c r="V474" s="68"/>
      <c r="W474" s="260"/>
    </row>
    <row r="475" spans="1:23" ht="28.5" customHeight="1" x14ac:dyDescent="0.25">
      <c r="B475" s="602"/>
      <c r="C475" s="3"/>
      <c r="D475" s="3"/>
      <c r="E475" s="3"/>
      <c r="F475" s="3"/>
      <c r="G475" s="3"/>
      <c r="H475" s="3"/>
      <c r="I475" s="261"/>
      <c r="J475" s="3"/>
      <c r="K475" s="498" t="s">
        <v>222</v>
      </c>
      <c r="L475" s="77" t="s">
        <v>81</v>
      </c>
      <c r="M475" s="68"/>
      <c r="N475" s="601"/>
      <c r="O475" s="68"/>
      <c r="P475" s="104">
        <v>128</v>
      </c>
      <c r="Q475" s="104">
        <v>117</v>
      </c>
      <c r="R475" s="104">
        <v>105</v>
      </c>
      <c r="S475" s="104">
        <v>106</v>
      </c>
      <c r="T475" s="104" t="s">
        <v>388</v>
      </c>
      <c r="U475" s="262"/>
      <c r="V475" s="68"/>
      <c r="W475" s="260"/>
    </row>
    <row r="476" spans="1:23" ht="70.5" customHeight="1" x14ac:dyDescent="0.25">
      <c r="B476" s="99" t="s">
        <v>31</v>
      </c>
      <c r="C476" s="68"/>
      <c r="D476" s="68"/>
      <c r="E476" s="68"/>
      <c r="F476" s="68"/>
      <c r="G476" s="68"/>
      <c r="H476" s="68"/>
      <c r="I476" s="233"/>
      <c r="J476" s="68"/>
      <c r="K476" s="499" t="s">
        <v>297</v>
      </c>
      <c r="L476" s="234" t="s">
        <v>81</v>
      </c>
      <c r="M476" s="500" t="s">
        <v>298</v>
      </c>
      <c r="N476" s="237"/>
      <c r="O476" s="159" t="s">
        <v>225</v>
      </c>
      <c r="P476" s="501">
        <v>115.9</v>
      </c>
      <c r="Q476" s="501">
        <v>112.4</v>
      </c>
      <c r="R476" s="501">
        <v>105</v>
      </c>
      <c r="S476" s="501">
        <v>106</v>
      </c>
      <c r="T476" s="501"/>
      <c r="U476" s="235"/>
      <c r="V476" s="68"/>
      <c r="W476" s="68"/>
    </row>
    <row r="477" spans="1:23" ht="42.75" customHeight="1" x14ac:dyDescent="0.25">
      <c r="B477" s="99"/>
      <c r="C477" s="292"/>
      <c r="D477" s="292"/>
      <c r="E477" s="292"/>
      <c r="F477" s="292"/>
      <c r="G477" s="292"/>
      <c r="H477" s="292"/>
      <c r="I477" s="293"/>
      <c r="J477" s="292"/>
      <c r="K477" s="138" t="s">
        <v>463</v>
      </c>
      <c r="L477" s="137" t="s">
        <v>9</v>
      </c>
      <c r="M477" s="266"/>
      <c r="N477" s="61"/>
      <c r="O477" s="62"/>
      <c r="P477" s="267">
        <f>P479+P480+P481</f>
        <v>0</v>
      </c>
      <c r="Q477" s="267">
        <f t="shared" ref="Q477:U477" si="67">Q479+Q480+Q481</f>
        <v>0</v>
      </c>
      <c r="R477" s="267">
        <f t="shared" si="67"/>
        <v>0</v>
      </c>
      <c r="S477" s="267">
        <f t="shared" si="67"/>
        <v>0</v>
      </c>
      <c r="T477" s="267">
        <f t="shared" si="67"/>
        <v>0</v>
      </c>
      <c r="U477" s="267">
        <f t="shared" si="67"/>
        <v>0</v>
      </c>
      <c r="V477" s="59"/>
      <c r="W477" s="59"/>
    </row>
    <row r="478" spans="1:23" ht="15.75" customHeight="1" x14ac:dyDescent="0.25">
      <c r="B478" s="99"/>
      <c r="C478" s="292"/>
      <c r="D478" s="292"/>
      <c r="E478" s="292"/>
      <c r="F478" s="292"/>
      <c r="G478" s="292"/>
      <c r="H478" s="292"/>
      <c r="I478" s="293"/>
      <c r="J478" s="292"/>
      <c r="K478" s="136" t="s">
        <v>435</v>
      </c>
      <c r="L478" s="137"/>
      <c r="M478" s="266"/>
      <c r="N478" s="61"/>
      <c r="O478" s="62"/>
      <c r="P478" s="63"/>
      <c r="Q478" s="63"/>
      <c r="R478" s="63"/>
      <c r="S478" s="63"/>
      <c r="T478" s="63"/>
      <c r="U478" s="414"/>
      <c r="V478" s="59"/>
      <c r="W478" s="59"/>
    </row>
    <row r="479" spans="1:23" ht="30.75" customHeight="1" x14ac:dyDescent="0.25">
      <c r="B479" s="99"/>
      <c r="C479" s="292"/>
      <c r="D479" s="292"/>
      <c r="E479" s="292"/>
      <c r="F479" s="292"/>
      <c r="G479" s="292"/>
      <c r="H479" s="292"/>
      <c r="I479" s="293"/>
      <c r="J479" s="292"/>
      <c r="K479" s="136" t="s">
        <v>436</v>
      </c>
      <c r="L479" s="137" t="s">
        <v>9</v>
      </c>
      <c r="M479" s="266"/>
      <c r="N479" s="61"/>
      <c r="O479" s="62"/>
      <c r="P479" s="409">
        <v>0</v>
      </c>
      <c r="Q479" s="409">
        <v>0</v>
      </c>
      <c r="R479" s="409">
        <v>0</v>
      </c>
      <c r="S479" s="409">
        <v>0</v>
      </c>
      <c r="T479" s="409">
        <v>0</v>
      </c>
      <c r="U479" s="133">
        <v>0</v>
      </c>
      <c r="V479" s="59"/>
      <c r="W479" s="59"/>
    </row>
    <row r="480" spans="1:23" ht="36" customHeight="1" x14ac:dyDescent="0.25">
      <c r="B480" s="99"/>
      <c r="C480" s="292"/>
      <c r="D480" s="292"/>
      <c r="E480" s="292"/>
      <c r="F480" s="292"/>
      <c r="G480" s="292"/>
      <c r="H480" s="292"/>
      <c r="I480" s="293"/>
      <c r="J480" s="292"/>
      <c r="K480" s="136" t="s">
        <v>437</v>
      </c>
      <c r="L480" s="137" t="s">
        <v>9</v>
      </c>
      <c r="M480" s="266"/>
      <c r="N480" s="61"/>
      <c r="O480" s="62"/>
      <c r="P480" s="409">
        <v>0</v>
      </c>
      <c r="Q480" s="409">
        <v>0</v>
      </c>
      <c r="R480" s="409">
        <v>0</v>
      </c>
      <c r="S480" s="409">
        <v>0</v>
      </c>
      <c r="T480" s="409">
        <v>0</v>
      </c>
      <c r="U480" s="133">
        <v>0</v>
      </c>
      <c r="V480" s="59"/>
      <c r="W480" s="59"/>
    </row>
    <row r="481" spans="2:23" s="1" customFormat="1" ht="33" customHeight="1" x14ac:dyDescent="0.25">
      <c r="B481" s="99"/>
      <c r="C481" s="292"/>
      <c r="D481" s="292"/>
      <c r="E481" s="292"/>
      <c r="F481" s="292"/>
      <c r="G481" s="292"/>
      <c r="H481" s="292"/>
      <c r="I481" s="293"/>
      <c r="J481" s="292"/>
      <c r="K481" s="136" t="s">
        <v>438</v>
      </c>
      <c r="L481" s="137" t="s">
        <v>9</v>
      </c>
      <c r="M481" s="266"/>
      <c r="N481" s="61"/>
      <c r="O481" s="62"/>
      <c r="P481" s="409">
        <v>0</v>
      </c>
      <c r="Q481" s="409">
        <v>0</v>
      </c>
      <c r="R481" s="409">
        <v>0</v>
      </c>
      <c r="S481" s="409">
        <v>0</v>
      </c>
      <c r="T481" s="409">
        <v>0</v>
      </c>
      <c r="U481" s="133">
        <v>0</v>
      </c>
      <c r="V481" s="59"/>
      <c r="W481" s="59"/>
    </row>
    <row r="482" spans="2:23" s="1" customFormat="1" ht="31.5" customHeight="1" x14ac:dyDescent="0.25">
      <c r="B482" s="99"/>
      <c r="C482" s="59"/>
      <c r="D482" s="59"/>
      <c r="E482" s="59"/>
      <c r="F482" s="59"/>
      <c r="G482" s="59"/>
      <c r="H482" s="59"/>
      <c r="I482" s="60"/>
      <c r="J482" s="59"/>
      <c r="K482" s="308" t="s">
        <v>464</v>
      </c>
      <c r="L482" s="309" t="s">
        <v>9</v>
      </c>
      <c r="M482" s="415"/>
      <c r="N482" s="416"/>
      <c r="O482" s="417"/>
      <c r="P482" s="418">
        <v>0</v>
      </c>
      <c r="Q482" s="418">
        <v>0</v>
      </c>
      <c r="R482" s="418">
        <v>0</v>
      </c>
      <c r="S482" s="418">
        <v>0</v>
      </c>
      <c r="T482" s="418">
        <v>0</v>
      </c>
      <c r="U482" s="418">
        <v>0</v>
      </c>
      <c r="V482" s="419"/>
      <c r="W482" s="419"/>
    </row>
    <row r="483" spans="2:23" s="1" customFormat="1" ht="21.75" customHeight="1" x14ac:dyDescent="0.25">
      <c r="B483" s="99"/>
      <c r="C483" s="59"/>
      <c r="D483" s="59"/>
      <c r="E483" s="59"/>
      <c r="F483" s="59"/>
      <c r="G483" s="59"/>
      <c r="H483" s="59"/>
      <c r="I483" s="60"/>
      <c r="J483" s="59"/>
      <c r="K483" s="311" t="s">
        <v>435</v>
      </c>
      <c r="L483" s="392"/>
      <c r="M483" s="415"/>
      <c r="N483" s="416"/>
      <c r="O483" s="417"/>
      <c r="P483" s="420"/>
      <c r="Q483" s="420"/>
      <c r="R483" s="420"/>
      <c r="S483" s="420"/>
      <c r="T483" s="420"/>
      <c r="U483" s="421"/>
      <c r="V483" s="419"/>
      <c r="W483" s="419"/>
    </row>
    <row r="484" spans="2:23" s="1" customFormat="1" ht="39" customHeight="1" x14ac:dyDescent="0.25">
      <c r="B484" s="99"/>
      <c r="C484" s="59"/>
      <c r="D484" s="59"/>
      <c r="E484" s="59"/>
      <c r="F484" s="59"/>
      <c r="G484" s="59"/>
      <c r="H484" s="59"/>
      <c r="I484" s="60"/>
      <c r="J484" s="59"/>
      <c r="K484" s="311" t="s">
        <v>436</v>
      </c>
      <c r="L484" s="309" t="s">
        <v>9</v>
      </c>
      <c r="M484" s="415"/>
      <c r="N484" s="416"/>
      <c r="O484" s="417"/>
      <c r="P484" s="418">
        <f>P468+P479</f>
        <v>0</v>
      </c>
      <c r="Q484" s="418">
        <f t="shared" ref="Q484:U484" si="68">Q468+Q479</f>
        <v>0</v>
      </c>
      <c r="R484" s="418">
        <f t="shared" si="68"/>
        <v>0</v>
      </c>
      <c r="S484" s="418">
        <f t="shared" si="68"/>
        <v>0</v>
      </c>
      <c r="T484" s="418">
        <f t="shared" si="68"/>
        <v>0</v>
      </c>
      <c r="U484" s="418">
        <f t="shared" si="68"/>
        <v>0</v>
      </c>
      <c r="V484" s="419"/>
      <c r="W484" s="419"/>
    </row>
    <row r="485" spans="2:23" s="1" customFormat="1" ht="37.5" customHeight="1" x14ac:dyDescent="0.25">
      <c r="B485" s="99"/>
      <c r="C485" s="59"/>
      <c r="D485" s="59"/>
      <c r="E485" s="59"/>
      <c r="F485" s="59"/>
      <c r="G485" s="59"/>
      <c r="H485" s="59"/>
      <c r="I485" s="60"/>
      <c r="J485" s="59"/>
      <c r="K485" s="311" t="s">
        <v>437</v>
      </c>
      <c r="L485" s="309" t="s">
        <v>9</v>
      </c>
      <c r="M485" s="415"/>
      <c r="N485" s="416"/>
      <c r="O485" s="417"/>
      <c r="P485" s="418">
        <f>P469+P480</f>
        <v>0</v>
      </c>
      <c r="Q485" s="418">
        <f t="shared" ref="Q485:U485" si="69">Q469+Q480</f>
        <v>0</v>
      </c>
      <c r="R485" s="418">
        <f t="shared" si="69"/>
        <v>0</v>
      </c>
      <c r="S485" s="418">
        <f t="shared" si="69"/>
        <v>0</v>
      </c>
      <c r="T485" s="418">
        <f t="shared" si="69"/>
        <v>0</v>
      </c>
      <c r="U485" s="418">
        <f t="shared" si="69"/>
        <v>0</v>
      </c>
      <c r="V485" s="419"/>
      <c r="W485" s="419"/>
    </row>
    <row r="486" spans="2:23" s="1" customFormat="1" ht="30.75" customHeight="1" x14ac:dyDescent="0.25">
      <c r="B486" s="99"/>
      <c r="C486" s="59"/>
      <c r="D486" s="59"/>
      <c r="E486" s="59"/>
      <c r="F486" s="59"/>
      <c r="G486" s="59"/>
      <c r="H486" s="59"/>
      <c r="I486" s="60"/>
      <c r="J486" s="59"/>
      <c r="K486" s="422" t="s">
        <v>438</v>
      </c>
      <c r="L486" s="423" t="s">
        <v>9</v>
      </c>
      <c r="M486" s="415"/>
      <c r="N486" s="416"/>
      <c r="O486" s="417"/>
      <c r="P486" s="418">
        <f>P470+P481</f>
        <v>0</v>
      </c>
      <c r="Q486" s="418">
        <f t="shared" ref="Q486:U486" si="70">Q470+Q481</f>
        <v>0</v>
      </c>
      <c r="R486" s="418">
        <f t="shared" si="70"/>
        <v>0</v>
      </c>
      <c r="S486" s="418">
        <f t="shared" si="70"/>
        <v>0</v>
      </c>
      <c r="T486" s="418">
        <f t="shared" si="70"/>
        <v>0</v>
      </c>
      <c r="U486" s="418">
        <f t="shared" si="70"/>
        <v>0</v>
      </c>
      <c r="V486" s="419"/>
      <c r="W486" s="419"/>
    </row>
    <row r="487" spans="2:23" s="1" customFormat="1" ht="31.5" x14ac:dyDescent="0.2">
      <c r="B487" s="413"/>
      <c r="C487" s="263"/>
      <c r="D487" s="263"/>
      <c r="E487" s="263"/>
      <c r="F487" s="263"/>
      <c r="G487" s="263"/>
      <c r="H487" s="263"/>
      <c r="I487" s="264"/>
      <c r="J487" s="263"/>
      <c r="K487" s="129" t="s">
        <v>465</v>
      </c>
      <c r="L487" s="130" t="s">
        <v>9</v>
      </c>
      <c r="M487" s="263"/>
      <c r="N487" s="265"/>
      <c r="O487" s="263"/>
      <c r="P487" s="502">
        <f>P489+P490+P491</f>
        <v>6523.4249999999993</v>
      </c>
      <c r="Q487" s="502">
        <f t="shared" ref="Q487:T487" si="71">Q489+Q490+Q491</f>
        <v>5749.4089999999997</v>
      </c>
      <c r="R487" s="502">
        <f t="shared" si="71"/>
        <v>2040.5829999999999</v>
      </c>
      <c r="S487" s="502">
        <f t="shared" si="71"/>
        <v>676.92599999999993</v>
      </c>
      <c r="T487" s="502">
        <f t="shared" si="71"/>
        <v>113.23699999999999</v>
      </c>
      <c r="U487" s="502">
        <f>P487+Q487+R487+S487+T487</f>
        <v>15103.579999999998</v>
      </c>
      <c r="V487" s="263"/>
      <c r="W487" s="263"/>
    </row>
    <row r="488" spans="2:23" s="1" customFormat="1" ht="15.75" x14ac:dyDescent="0.2">
      <c r="B488" s="45"/>
      <c r="C488" s="263"/>
      <c r="D488" s="263"/>
      <c r="E488" s="263"/>
      <c r="F488" s="263"/>
      <c r="G488" s="263"/>
      <c r="H488" s="263"/>
      <c r="I488" s="264"/>
      <c r="J488" s="263"/>
      <c r="K488" s="129" t="s">
        <v>435</v>
      </c>
      <c r="L488" s="130"/>
      <c r="M488" s="263"/>
      <c r="N488" s="265"/>
      <c r="O488" s="263"/>
      <c r="P488" s="503"/>
      <c r="Q488" s="503"/>
      <c r="R488" s="503"/>
      <c r="S488" s="503"/>
      <c r="T488" s="503"/>
      <c r="U488" s="502"/>
      <c r="V488" s="263"/>
      <c r="W488" s="263"/>
    </row>
    <row r="489" spans="2:23" s="1" customFormat="1" ht="31.5" x14ac:dyDescent="0.2">
      <c r="B489" s="45"/>
      <c r="C489" s="263"/>
      <c r="D489" s="263"/>
      <c r="E489" s="263"/>
      <c r="F489" s="263"/>
      <c r="G489" s="263"/>
      <c r="H489" s="263"/>
      <c r="I489" s="264"/>
      <c r="J489" s="263"/>
      <c r="K489" s="129" t="s">
        <v>436</v>
      </c>
      <c r="L489" s="130" t="s">
        <v>9</v>
      </c>
      <c r="M489" s="263"/>
      <c r="N489" s="265"/>
      <c r="O489" s="263"/>
      <c r="P489" s="502">
        <f t="shared" ref="P489:U491" si="72">P108+P254+P423+P456+P484</f>
        <v>2180.3530000000005</v>
      </c>
      <c r="Q489" s="502">
        <f t="shared" si="72"/>
        <v>1509.037</v>
      </c>
      <c r="R489" s="502">
        <f t="shared" si="72"/>
        <v>720.51800000000003</v>
      </c>
      <c r="S489" s="502">
        <f t="shared" si="72"/>
        <v>46.502000000000002</v>
      </c>
      <c r="T489" s="502">
        <f t="shared" si="72"/>
        <v>49.756</v>
      </c>
      <c r="U489" s="502">
        <f t="shared" si="72"/>
        <v>4489.9799999999987</v>
      </c>
      <c r="V489" s="263"/>
      <c r="W489" s="263"/>
    </row>
    <row r="490" spans="2:23" s="1" customFormat="1" ht="31.5" x14ac:dyDescent="0.2">
      <c r="B490" s="45"/>
      <c r="C490" s="263"/>
      <c r="D490" s="263"/>
      <c r="E490" s="263"/>
      <c r="F490" s="263"/>
      <c r="G490" s="263"/>
      <c r="H490" s="263"/>
      <c r="I490" s="264"/>
      <c r="J490" s="263"/>
      <c r="K490" s="129" t="s">
        <v>437</v>
      </c>
      <c r="L490" s="130" t="s">
        <v>9</v>
      </c>
      <c r="M490" s="263"/>
      <c r="N490" s="265"/>
      <c r="O490" s="263"/>
      <c r="P490" s="502">
        <f t="shared" si="72"/>
        <v>3385.1889999999994</v>
      </c>
      <c r="Q490" s="502">
        <f t="shared" si="72"/>
        <v>2518.3719999999998</v>
      </c>
      <c r="R490" s="502">
        <f t="shared" si="72"/>
        <v>1219.2649999999999</v>
      </c>
      <c r="S490" s="502">
        <f t="shared" si="72"/>
        <v>620.42399999999998</v>
      </c>
      <c r="T490" s="502">
        <f t="shared" si="72"/>
        <v>53.481000000000002</v>
      </c>
      <c r="U490" s="502">
        <f t="shared" si="72"/>
        <v>7796.7310000000007</v>
      </c>
      <c r="V490" s="263"/>
      <c r="W490" s="263"/>
    </row>
    <row r="491" spans="2:23" s="1" customFormat="1" ht="31.5" x14ac:dyDescent="0.2">
      <c r="B491" s="45"/>
      <c r="C491" s="263"/>
      <c r="D491" s="263"/>
      <c r="E491" s="263"/>
      <c r="F491" s="263"/>
      <c r="G491" s="263"/>
      <c r="H491" s="263"/>
      <c r="I491" s="264"/>
      <c r="J491" s="263"/>
      <c r="K491" s="129" t="s">
        <v>438</v>
      </c>
      <c r="L491" s="130" t="s">
        <v>9</v>
      </c>
      <c r="M491" s="263"/>
      <c r="N491" s="265"/>
      <c r="O491" s="263"/>
      <c r="P491" s="502">
        <f t="shared" si="72"/>
        <v>957.88300000000004</v>
      </c>
      <c r="Q491" s="502">
        <f t="shared" si="72"/>
        <v>1722</v>
      </c>
      <c r="R491" s="502">
        <f t="shared" si="72"/>
        <v>100.8</v>
      </c>
      <c r="S491" s="502">
        <f t="shared" si="72"/>
        <v>10</v>
      </c>
      <c r="T491" s="502">
        <f t="shared" si="72"/>
        <v>10</v>
      </c>
      <c r="U491" s="502">
        <f t="shared" si="72"/>
        <v>2800.683</v>
      </c>
      <c r="V491" s="263"/>
      <c r="W491" s="263"/>
    </row>
  </sheetData>
  <sheetProtection deleteRows="0"/>
  <autoFilter ref="A15:W475"/>
  <mergeCells count="65">
    <mergeCell ref="B56:B57"/>
    <mergeCell ref="K71:V71"/>
    <mergeCell ref="K257:P257"/>
    <mergeCell ref="K243:W243"/>
    <mergeCell ref="B219:B220"/>
    <mergeCell ref="K192:N192"/>
    <mergeCell ref="K112:U112"/>
    <mergeCell ref="P236:T236"/>
    <mergeCell ref="P237:T237"/>
    <mergeCell ref="K163:N163"/>
    <mergeCell ref="P226:T226"/>
    <mergeCell ref="B208:B209"/>
    <mergeCell ref="K208:K209"/>
    <mergeCell ref="L208:L209"/>
    <mergeCell ref="M208:M209"/>
    <mergeCell ref="N208:N209"/>
    <mergeCell ref="N472:N475"/>
    <mergeCell ref="B473:B475"/>
    <mergeCell ref="B183:B184"/>
    <mergeCell ref="K459:N459"/>
    <mergeCell ref="K460:R460"/>
    <mergeCell ref="K442:O442"/>
    <mergeCell ref="K426:O426"/>
    <mergeCell ref="K217:O217"/>
    <mergeCell ref="B385:B386"/>
    <mergeCell ref="K258:V258"/>
    <mergeCell ref="K266:P266"/>
    <mergeCell ref="K381:P381"/>
    <mergeCell ref="K232:N232"/>
    <mergeCell ref="P462:T462"/>
    <mergeCell ref="P463:T463"/>
    <mergeCell ref="P246:T246"/>
    <mergeCell ref="A5:U5"/>
    <mergeCell ref="T13:T14"/>
    <mergeCell ref="A11:A14"/>
    <mergeCell ref="K11:K14"/>
    <mergeCell ref="R13:R14"/>
    <mergeCell ref="M11:M14"/>
    <mergeCell ref="P11:U11"/>
    <mergeCell ref="L11:L14"/>
    <mergeCell ref="N11:N14"/>
    <mergeCell ref="B11:J13"/>
    <mergeCell ref="Q13:Q14"/>
    <mergeCell ref="K9:S9"/>
    <mergeCell ref="T7:V7"/>
    <mergeCell ref="T8:V8"/>
    <mergeCell ref="W11:W14"/>
    <mergeCell ref="K85:R85"/>
    <mergeCell ref="L111:U111"/>
    <mergeCell ref="K46:N46"/>
    <mergeCell ref="P77:T77"/>
    <mergeCell ref="U12:U14"/>
    <mergeCell ref="S13:S14"/>
    <mergeCell ref="O11:O14"/>
    <mergeCell ref="P13:P14"/>
    <mergeCell ref="V11:V14"/>
    <mergeCell ref="P78:T78"/>
    <mergeCell ref="P79:T79"/>
    <mergeCell ref="O208:O209"/>
    <mergeCell ref="B210:B211"/>
    <mergeCell ref="K210:K211"/>
    <mergeCell ref="L210:L211"/>
    <mergeCell ref="M210:M211"/>
    <mergeCell ref="N210:N211"/>
    <mergeCell ref="O210:O211"/>
  </mergeCells>
  <dataValidations count="1">
    <dataValidation type="list" allowBlank="1" showInputMessage="1" showErrorMessage="1" sqref="B476:B487 B298:B299 B381:B385 B212:B219 B387:B473 B16:B56 B185:B208 B210 B58:B183 B222:B273">
      <formula1>"Направление,Цель,ЦИ,Задача,ППР,Мероприятие"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71" fitToHeight="0" orientation="landscape" blackAndWhite="1" r:id="rId1"/>
  <headerFooter>
    <oddHeader>&amp;C&amp;P</oddHeader>
  </headerFooter>
  <rowBreaks count="6" manualBreakCount="6">
    <brk id="31" max="22" man="1"/>
    <brk id="42" max="22" man="1"/>
    <brk id="61" max="22" man="1"/>
    <brk id="84" max="44" man="1"/>
    <brk id="205" max="44" man="1"/>
    <brk id="235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ПМПРТ2016-2020</vt:lpstr>
      <vt:lpstr>'ПМПРТ2016-2020'!Заголовки_для_печати</vt:lpstr>
      <vt:lpstr>'ПМПРТ2016-2020'!Область_печати</vt:lpstr>
    </vt:vector>
  </TitlesOfParts>
  <Company>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2017-02-06T11:58:21Z</cp:lastPrinted>
  <dcterms:created xsi:type="dcterms:W3CDTF">2012-02-15T14:27:37Z</dcterms:created>
  <dcterms:modified xsi:type="dcterms:W3CDTF">2017-03-14T10:33:21Z</dcterms:modified>
</cp:coreProperties>
</file>